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I:\Workspace\3. DATA\SALOON provient de FED330\Stephanie\Indexation\Docs à indexer\2607 - Indexé juillet 2026\"/>
    </mc:Choice>
  </mc:AlternateContent>
  <xr:revisionPtr revIDLastSave="0" documentId="13_ncr:1_{24BF4032-C564-42DF-8937-C8A119D8D18A}" xr6:coauthVersionLast="47" xr6:coauthVersionMax="47" xr10:uidLastSave="{00000000-0000-0000-0000-000000000000}"/>
  <bookViews>
    <workbookView xWindow="-108" yWindow="-108" windowWidth="23256" windowHeight="13896" tabRatio="855" firstSheet="9" activeTab="9" xr2:uid="{00000000-000D-0000-FFFF-FFFF00000000}"/>
  </bookViews>
  <sheets>
    <sheet name="Paramètres" sheetId="10" state="hidden" r:id="rId1"/>
    <sheet name="Barèmes - Base" sheetId="1" state="hidden" r:id="rId2"/>
    <sheet name="Foyer" sheetId="2" state="hidden" r:id="rId3"/>
    <sheet name="Résidence" sheetId="3" state="hidden" r:id="rId4"/>
    <sheet name="Supplément" sheetId="4" state="hidden" r:id="rId5"/>
    <sheet name="Complément" sheetId="5" state="hidden" r:id="rId6"/>
    <sheet name="TPP-QPP" sheetId="6" state="hidden" r:id="rId7"/>
    <sheet name="Match code-catégorie" sheetId="8" state="hidden" r:id="rId8"/>
    <sheet name="Barèmes-cible" sheetId="7" state="hidden" r:id="rId9"/>
    <sheet name="Calculateur barème IFIC " sheetId="9" r:id="rId10"/>
    <sheet name="Autre barème" sheetId="11" r:id="rId11"/>
  </sheets>
  <definedNames>
    <definedName name="_xlnm._FilterDatabase" localSheetId="7" hidden="1">'Match code-catégorie'!$A$1:$K$220</definedName>
    <definedName name="baract">'Barèmes - Base'!$A$2:$A$68</definedName>
    <definedName name="barèmesactuels">'Barèmes - Base'!$A$2:$AW$68</definedName>
    <definedName name="barèmescible">'Barèmes-cible'!$A$6:$AW$23</definedName>
    <definedName name="barsect">'Barèmes - Base'!$A$2:$A$67</definedName>
    <definedName name="code">'Match code-catégorie'!$A$2:$A$223</definedName>
    <definedName name="Complement">Complément!$A$2:$AW$68</definedName>
    <definedName name="CP1_">'Match code-catégorie'!$E$2</definedName>
    <definedName name="CP2_">'Match code-catégorie'!$F$2:$F$6</definedName>
    <definedName name="Fonctionsdifreg">'Match code-catégorie'!$I$2:$I$24</definedName>
    <definedName name="Foyer">Foyer!$A$2:$AW$68</definedName>
    <definedName name="niveauformation">'Match code-catégorie'!$G$2:$G$4</definedName>
    <definedName name="ouinon">Paramètres!$I$2:$I$4</definedName>
    <definedName name="Residence">Résidence!$A$2:$AW$68</definedName>
    <definedName name="secteur">'Match code-catégorie'!$D$2:$D$4</definedName>
    <definedName name="Supplement">Supplément!$A$2:$AW$68</definedName>
    <definedName name="Table2">'Barèmes-cible'!$A$4:$AX$23</definedName>
    <definedName name="TPPQPP">Paramètres!$J$2:$J$4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6" l="1"/>
  <c r="A54" i="9"/>
  <c r="E2" i="6"/>
  <c r="C3" i="6"/>
  <c r="C2" i="6"/>
  <c r="B68" i="1" l="1"/>
  <c r="C68" i="1"/>
  <c r="D68" i="1"/>
  <c r="E68" i="1"/>
  <c r="F68" i="1"/>
  <c r="G68" i="1"/>
  <c r="H68" i="1"/>
  <c r="I68" i="1"/>
  <c r="J68" i="1"/>
  <c r="K68" i="1"/>
  <c r="L68" i="1"/>
  <c r="M68" i="1"/>
  <c r="N68" i="1"/>
  <c r="O68" i="1"/>
  <c r="P68" i="1"/>
  <c r="Q68" i="1"/>
  <c r="R68" i="1"/>
  <c r="S68" i="1"/>
  <c r="T68" i="1"/>
  <c r="U68" i="1"/>
  <c r="V68" i="1"/>
  <c r="W68" i="1"/>
  <c r="X68" i="1"/>
  <c r="Y68" i="1"/>
  <c r="Z68" i="1"/>
  <c r="AA68" i="1"/>
  <c r="AB68" i="1"/>
  <c r="AC68" i="1"/>
  <c r="AD68" i="1"/>
  <c r="AE68" i="1"/>
  <c r="AF68" i="1"/>
  <c r="AG68" i="1"/>
  <c r="AH68" i="1"/>
  <c r="AI68" i="1"/>
  <c r="AJ68" i="1"/>
  <c r="AK68" i="1"/>
  <c r="AL68" i="1"/>
  <c r="AM68" i="1"/>
  <c r="AN68" i="1"/>
  <c r="AO68" i="1"/>
  <c r="AP68" i="1"/>
  <c r="AQ68" i="1"/>
  <c r="AR68" i="1"/>
  <c r="AS68" i="1"/>
  <c r="AT68" i="1"/>
  <c r="AU68" i="1"/>
  <c r="AV68" i="1"/>
  <c r="AW68" i="1"/>
  <c r="D18" i="10" l="1"/>
  <c r="D17" i="10"/>
  <c r="D16" i="10" l="1"/>
  <c r="A50" i="9"/>
  <c r="A45" i="9"/>
  <c r="A40" i="9"/>
  <c r="D21" i="10" l="1"/>
  <c r="D20" i="10"/>
  <c r="B35" i="9"/>
  <c r="D12" i="10" l="1"/>
  <c r="G37" i="9" l="1"/>
  <c r="G42" i="9"/>
  <c r="G12" i="9"/>
  <c r="D11" i="10"/>
  <c r="D10" i="10"/>
  <c r="D9" i="10"/>
  <c r="G13" i="9" s="1"/>
  <c r="D8" i="10"/>
  <c r="G29" i="9" s="1"/>
  <c r="G39" i="9" l="1"/>
  <c r="G48" i="9"/>
  <c r="G31" i="9"/>
  <c r="G14" i="9"/>
  <c r="G17" i="9"/>
  <c r="G26" i="9"/>
  <c r="G35" i="9"/>
  <c r="G23" i="9"/>
  <c r="G53" i="9"/>
  <c r="G34" i="9"/>
  <c r="G22" i="9"/>
  <c r="G43" i="9"/>
  <c r="G11" i="9"/>
  <c r="G18" i="9"/>
  <c r="G40" i="9"/>
  <c r="G44" i="9"/>
  <c r="G27" i="9"/>
  <c r="G52" i="9"/>
  <c r="G32" i="9"/>
  <c r="G15" i="9"/>
  <c r="G45" i="9"/>
  <c r="G36" i="9"/>
  <c r="G24" i="9"/>
  <c r="G41" i="9"/>
  <c r="G46" i="9"/>
  <c r="G51" i="9"/>
  <c r="G19" i="9"/>
  <c r="G49" i="9"/>
  <c r="G54" i="9"/>
  <c r="G28" i="9"/>
  <c r="G16" i="9"/>
  <c r="M13" i="9"/>
  <c r="M14" i="9"/>
  <c r="M22" i="9"/>
  <c r="M30" i="9"/>
  <c r="M38" i="9"/>
  <c r="M46" i="9"/>
  <c r="M54" i="9"/>
  <c r="M45" i="9"/>
  <c r="M15" i="9"/>
  <c r="M23" i="9"/>
  <c r="M31" i="9"/>
  <c r="M39" i="9"/>
  <c r="M47" i="9"/>
  <c r="M55" i="9"/>
  <c r="M16" i="9"/>
  <c r="M24" i="9"/>
  <c r="M32" i="9"/>
  <c r="M40" i="9"/>
  <c r="M48" i="9"/>
  <c r="M11" i="9"/>
  <c r="M17" i="9"/>
  <c r="M25" i="9"/>
  <c r="M33" i="9"/>
  <c r="M41" i="9"/>
  <c r="M49" i="9"/>
  <c r="M18" i="9"/>
  <c r="M26" i="9"/>
  <c r="M34" i="9"/>
  <c r="M42" i="9"/>
  <c r="M50" i="9"/>
  <c r="M19" i="9"/>
  <c r="M27" i="9"/>
  <c r="M35" i="9"/>
  <c r="M43" i="9"/>
  <c r="M51" i="9"/>
  <c r="M12" i="9"/>
  <c r="M20" i="9"/>
  <c r="M28" i="9"/>
  <c r="M36" i="9"/>
  <c r="M44" i="9"/>
  <c r="M52" i="9"/>
  <c r="M21" i="9"/>
  <c r="M29" i="9"/>
  <c r="M37" i="9"/>
  <c r="M53" i="9"/>
  <c r="G20" i="9"/>
  <c r="G50" i="9"/>
  <c r="G33" i="9"/>
  <c r="G55" i="9"/>
  <c r="G38" i="9"/>
  <c r="G21" i="9"/>
  <c r="G25" i="9"/>
  <c r="G47" i="9"/>
  <c r="G30" i="9"/>
  <c r="D14" i="10"/>
  <c r="D5" i="10"/>
  <c r="D4" i="10"/>
  <c r="D3" i="10"/>
  <c r="M10" i="9" l="1"/>
  <c r="G10" i="9"/>
  <c r="D6" i="10"/>
  <c r="P11" i="9" l="1"/>
  <c r="P19" i="9"/>
  <c r="P27" i="9"/>
  <c r="P35" i="9"/>
  <c r="P43" i="9"/>
  <c r="P51" i="9"/>
  <c r="J14" i="9"/>
  <c r="J22" i="9"/>
  <c r="J30" i="9"/>
  <c r="J38" i="9"/>
  <c r="J46" i="9"/>
  <c r="J54" i="9"/>
  <c r="P20" i="9"/>
  <c r="P28" i="9"/>
  <c r="P44" i="9"/>
  <c r="J15" i="9"/>
  <c r="J31" i="9"/>
  <c r="J47" i="9"/>
  <c r="P13" i="9"/>
  <c r="P37" i="9"/>
  <c r="P53" i="9"/>
  <c r="J40" i="9"/>
  <c r="P14" i="9"/>
  <c r="P22" i="9"/>
  <c r="P30" i="9"/>
  <c r="P38" i="9"/>
  <c r="P46" i="9"/>
  <c r="P54" i="9"/>
  <c r="J17" i="9"/>
  <c r="J25" i="9"/>
  <c r="J33" i="9"/>
  <c r="J41" i="9"/>
  <c r="J49" i="9"/>
  <c r="P15" i="9"/>
  <c r="P23" i="9"/>
  <c r="P31" i="9"/>
  <c r="P39" i="9"/>
  <c r="P47" i="9"/>
  <c r="P55" i="9"/>
  <c r="J18" i="9"/>
  <c r="J26" i="9"/>
  <c r="J34" i="9"/>
  <c r="J42" i="9"/>
  <c r="J50" i="9"/>
  <c r="J24" i="9"/>
  <c r="J10" i="9"/>
  <c r="P16" i="9"/>
  <c r="P24" i="9"/>
  <c r="P32" i="9"/>
  <c r="P40" i="9"/>
  <c r="P48" i="9"/>
  <c r="P10" i="9"/>
  <c r="J11" i="9"/>
  <c r="J19" i="9"/>
  <c r="J27" i="9"/>
  <c r="J35" i="9"/>
  <c r="J43" i="9"/>
  <c r="J51" i="9"/>
  <c r="P17" i="9"/>
  <c r="P25" i="9"/>
  <c r="P33" i="9"/>
  <c r="P41" i="9"/>
  <c r="P49" i="9"/>
  <c r="J12" i="9"/>
  <c r="J20" i="9"/>
  <c r="J28" i="9"/>
  <c r="J36" i="9"/>
  <c r="J44" i="9"/>
  <c r="J52" i="9"/>
  <c r="J32" i="9"/>
  <c r="P18" i="9"/>
  <c r="P26" i="9"/>
  <c r="P34" i="9"/>
  <c r="P42" i="9"/>
  <c r="P50" i="9"/>
  <c r="J13" i="9"/>
  <c r="J21" i="9"/>
  <c r="J29" i="9"/>
  <c r="J37" i="9"/>
  <c r="J45" i="9"/>
  <c r="J53" i="9"/>
  <c r="P12" i="9"/>
  <c r="P36" i="9"/>
  <c r="P52" i="9"/>
  <c r="J23" i="9"/>
  <c r="J39" i="9"/>
  <c r="J55" i="9"/>
  <c r="P21" i="9"/>
  <c r="P29" i="9"/>
  <c r="P45" i="9"/>
  <c r="J16" i="9"/>
  <c r="J48" i="9"/>
  <c r="O13" i="9"/>
  <c r="O21" i="9"/>
  <c r="O29" i="9"/>
  <c r="O37" i="9"/>
  <c r="O45" i="9"/>
  <c r="O53" i="9"/>
  <c r="I18" i="9"/>
  <c r="I26" i="9"/>
  <c r="I34" i="9"/>
  <c r="I42" i="9"/>
  <c r="I50" i="9"/>
  <c r="O14" i="9"/>
  <c r="O30" i="9"/>
  <c r="O46" i="9"/>
  <c r="I19" i="9"/>
  <c r="I35" i="9"/>
  <c r="I43" i="9"/>
  <c r="O15" i="9"/>
  <c r="O39" i="9"/>
  <c r="O55" i="9"/>
  <c r="I12" i="9"/>
  <c r="I28" i="9"/>
  <c r="I44" i="9"/>
  <c r="O16" i="9"/>
  <c r="O24" i="9"/>
  <c r="O32" i="9"/>
  <c r="O40" i="9"/>
  <c r="O48" i="9"/>
  <c r="O10" i="9"/>
  <c r="I13" i="9"/>
  <c r="I21" i="9"/>
  <c r="I29" i="9"/>
  <c r="I37" i="9"/>
  <c r="I45" i="9"/>
  <c r="I53" i="9"/>
  <c r="O26" i="9"/>
  <c r="O42" i="9"/>
  <c r="I15" i="9"/>
  <c r="I39" i="9"/>
  <c r="I55" i="9"/>
  <c r="O19" i="9"/>
  <c r="O35" i="9"/>
  <c r="O51" i="9"/>
  <c r="I16" i="9"/>
  <c r="I32" i="9"/>
  <c r="I48" i="9"/>
  <c r="O17" i="9"/>
  <c r="O25" i="9"/>
  <c r="O33" i="9"/>
  <c r="O41" i="9"/>
  <c r="O49" i="9"/>
  <c r="I14" i="9"/>
  <c r="I22" i="9"/>
  <c r="I30" i="9"/>
  <c r="I38" i="9"/>
  <c r="I46" i="9"/>
  <c r="I54" i="9"/>
  <c r="O18" i="9"/>
  <c r="O34" i="9"/>
  <c r="O50" i="9"/>
  <c r="I23" i="9"/>
  <c r="I31" i="9"/>
  <c r="I47" i="9"/>
  <c r="O11" i="9"/>
  <c r="O27" i="9"/>
  <c r="O43" i="9"/>
  <c r="I24" i="9"/>
  <c r="I40" i="9"/>
  <c r="I10" i="9"/>
  <c r="O12" i="9"/>
  <c r="O20" i="9"/>
  <c r="O28" i="9"/>
  <c r="O36" i="9"/>
  <c r="O44" i="9"/>
  <c r="O52" i="9"/>
  <c r="I17" i="9"/>
  <c r="I25" i="9"/>
  <c r="I33" i="9"/>
  <c r="I41" i="9"/>
  <c r="I49" i="9"/>
  <c r="O22" i="9"/>
  <c r="O38" i="9"/>
  <c r="O54" i="9"/>
  <c r="I11" i="9"/>
  <c r="I27" i="9"/>
  <c r="I51" i="9"/>
  <c r="O23" i="9"/>
  <c r="O31" i="9"/>
  <c r="O47" i="9"/>
  <c r="I20" i="9"/>
  <c r="I36" i="9"/>
  <c r="I52" i="9"/>
  <c r="N15" i="9"/>
  <c r="N23" i="9"/>
  <c r="N31" i="9"/>
  <c r="N39" i="9"/>
  <c r="N47" i="9"/>
  <c r="N55" i="9"/>
  <c r="H14" i="9"/>
  <c r="H22" i="9"/>
  <c r="H30" i="9"/>
  <c r="H38" i="9"/>
  <c r="H46" i="9"/>
  <c r="H54" i="9"/>
  <c r="N24" i="9"/>
  <c r="N32" i="9"/>
  <c r="N40" i="9"/>
  <c r="N48" i="9"/>
  <c r="N10" i="9"/>
  <c r="H15" i="9"/>
  <c r="H23" i="9"/>
  <c r="H39" i="9"/>
  <c r="H47" i="9"/>
  <c r="H55" i="9"/>
  <c r="N33" i="9"/>
  <c r="H32" i="9"/>
  <c r="H40" i="9"/>
  <c r="N16" i="9"/>
  <c r="H31" i="9"/>
  <c r="N25" i="9"/>
  <c r="N49" i="9"/>
  <c r="H16" i="9"/>
  <c r="H48" i="9"/>
  <c r="N18" i="9"/>
  <c r="N26" i="9"/>
  <c r="N34" i="9"/>
  <c r="N42" i="9"/>
  <c r="N50" i="9"/>
  <c r="H17" i="9"/>
  <c r="H25" i="9"/>
  <c r="H33" i="9"/>
  <c r="H41" i="9"/>
  <c r="H49" i="9"/>
  <c r="N11" i="9"/>
  <c r="N19" i="9"/>
  <c r="N27" i="9"/>
  <c r="N43" i="9"/>
  <c r="N51" i="9"/>
  <c r="H18" i="9"/>
  <c r="H26" i="9"/>
  <c r="H34" i="9"/>
  <c r="H42" i="9"/>
  <c r="H50" i="9"/>
  <c r="H20" i="9"/>
  <c r="H44" i="9"/>
  <c r="N35" i="9"/>
  <c r="N12" i="9"/>
  <c r="N20" i="9"/>
  <c r="N28" i="9"/>
  <c r="N36" i="9"/>
  <c r="N44" i="9"/>
  <c r="N52" i="9"/>
  <c r="H11" i="9"/>
  <c r="H19" i="9"/>
  <c r="H27" i="9"/>
  <c r="H35" i="9"/>
  <c r="H43" i="9"/>
  <c r="H51" i="9"/>
  <c r="N13" i="9"/>
  <c r="N21" i="9"/>
  <c r="N29" i="9"/>
  <c r="N37" i="9"/>
  <c r="N45" i="9"/>
  <c r="N53" i="9"/>
  <c r="H12" i="9"/>
  <c r="H28" i="9"/>
  <c r="H36" i="9"/>
  <c r="H52" i="9"/>
  <c r="N14" i="9"/>
  <c r="N22" i="9"/>
  <c r="N30" i="9"/>
  <c r="N38" i="9"/>
  <c r="N46" i="9"/>
  <c r="N54" i="9"/>
  <c r="H13" i="9"/>
  <c r="H21" i="9"/>
  <c r="H29" i="9"/>
  <c r="H37" i="9"/>
  <c r="H45" i="9"/>
  <c r="H53" i="9"/>
  <c r="N17" i="9"/>
  <c r="N41" i="9"/>
  <c r="H24" i="9"/>
  <c r="H10" i="9"/>
  <c r="Q35" i="9" l="1"/>
  <c r="R35" i="9" s="1"/>
  <c r="Q53" i="9"/>
  <c r="R53" i="9" s="1"/>
  <c r="K27" i="9"/>
  <c r="Q15" i="9"/>
  <c r="R15" i="9" s="1"/>
  <c r="K16" i="9"/>
  <c r="K36" i="9"/>
  <c r="Q19" i="9"/>
  <c r="R19" i="9" s="1"/>
  <c r="K17" i="9"/>
  <c r="Q47" i="9"/>
  <c r="R47" i="9" s="1"/>
  <c r="K10" i="9"/>
  <c r="K35" i="9"/>
  <c r="K33" i="9"/>
  <c r="K48" i="9"/>
  <c r="Q16" i="9"/>
  <c r="R16" i="9" s="1"/>
  <c r="K29" i="9"/>
  <c r="Q33" i="9"/>
  <c r="R33" i="9" s="1"/>
  <c r="Q46" i="9"/>
  <c r="R46" i="9" s="1"/>
  <c r="Q32" i="9"/>
  <c r="R32" i="9" s="1"/>
  <c r="K19" i="9"/>
  <c r="Q14" i="9"/>
  <c r="R14" i="9" s="1"/>
  <c r="K52" i="9"/>
  <c r="K20" i="9"/>
  <c r="Q49" i="9"/>
  <c r="R49" i="9" s="1"/>
  <c r="Q17" i="9"/>
  <c r="R17" i="9" s="1"/>
  <c r="Q30" i="9"/>
  <c r="R30" i="9" s="1"/>
  <c r="Q48" i="9"/>
  <c r="R48" i="9" s="1"/>
  <c r="K15" i="9"/>
  <c r="Q28" i="9"/>
  <c r="R28" i="9" s="1"/>
  <c r="K50" i="9"/>
  <c r="K31" i="9"/>
  <c r="Q31" i="9"/>
  <c r="R31" i="9" s="1"/>
  <c r="K47" i="9"/>
  <c r="Q39" i="9"/>
  <c r="R39" i="9" s="1"/>
  <c r="Q21" i="9"/>
  <c r="R21" i="9" s="1"/>
  <c r="Q50" i="9"/>
  <c r="R50" i="9" s="1"/>
  <c r="Q26" i="9"/>
  <c r="R26" i="9" s="1"/>
  <c r="Q45" i="9"/>
  <c r="R45" i="9" s="1"/>
  <c r="Q13" i="9"/>
  <c r="R13" i="9" s="1"/>
  <c r="Q29" i="9"/>
  <c r="R29" i="9" s="1"/>
  <c r="K28" i="9"/>
  <c r="K41" i="9"/>
  <c r="Q41" i="9"/>
  <c r="R41" i="9" s="1"/>
  <c r="Q54" i="9"/>
  <c r="R54" i="9" s="1"/>
  <c r="Q22" i="9"/>
  <c r="R22" i="9" s="1"/>
  <c r="K49" i="9"/>
  <c r="K25" i="9"/>
  <c r="K44" i="9"/>
  <c r="K12" i="9"/>
  <c r="Q44" i="9"/>
  <c r="R44" i="9" s="1"/>
  <c r="Q12" i="9"/>
  <c r="R12" i="9" s="1"/>
  <c r="K32" i="9"/>
  <c r="K45" i="9"/>
  <c r="K13" i="9"/>
  <c r="Q10" i="9"/>
  <c r="R10" i="9" s="1"/>
  <c r="Q25" i="9"/>
  <c r="R25" i="9" s="1"/>
  <c r="Q38" i="9"/>
  <c r="R38" i="9" s="1"/>
  <c r="Q51" i="9"/>
  <c r="R51" i="9" s="1"/>
  <c r="K38" i="9"/>
  <c r="K54" i="9"/>
  <c r="Q52" i="9"/>
  <c r="R52" i="9" s="1"/>
  <c r="Q20" i="9"/>
  <c r="R20" i="9" s="1"/>
  <c r="K21" i="9"/>
  <c r="Q18" i="9"/>
  <c r="R18" i="9" s="1"/>
  <c r="K26" i="9"/>
  <c r="K23" i="9"/>
  <c r="Q34" i="9"/>
  <c r="R34" i="9" s="1"/>
  <c r="K22" i="9"/>
  <c r="Q36" i="9"/>
  <c r="R36" i="9" s="1"/>
  <c r="K51" i="9"/>
  <c r="Q37" i="9"/>
  <c r="R37" i="9" s="1"/>
  <c r="Q55" i="9"/>
  <c r="R55" i="9" s="1"/>
  <c r="K55" i="9"/>
  <c r="Q23" i="9"/>
  <c r="R23" i="9" s="1"/>
  <c r="Q27" i="9"/>
  <c r="R27" i="9" s="1"/>
  <c r="K30" i="9"/>
  <c r="Q43" i="9"/>
  <c r="R43" i="9" s="1"/>
  <c r="K43" i="9"/>
  <c r="K11" i="9"/>
  <c r="Q24" i="9"/>
  <c r="R24" i="9" s="1"/>
  <c r="Q11" i="9"/>
  <c r="R11" i="9" s="1"/>
  <c r="K46" i="9"/>
  <c r="K14" i="9"/>
  <c r="Q40" i="9"/>
  <c r="R40" i="9" s="1"/>
  <c r="K39" i="9"/>
  <c r="K40" i="9"/>
  <c r="K53" i="9"/>
  <c r="K34" i="9"/>
  <c r="Q42" i="9"/>
  <c r="R42" i="9" s="1"/>
  <c r="K24" i="9"/>
  <c r="K37" i="9"/>
  <c r="K18" i="9"/>
  <c r="K4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IFIC</author>
  </authors>
  <commentList>
    <comment ref="R8" authorId="0" shapeId="0" xr:uid="{00000000-0006-0000-0900-000001000000}">
      <text>
        <r>
          <rPr>
            <b/>
            <sz val="9"/>
            <color indexed="81"/>
            <rFont val="Tahoma"/>
            <family val="2"/>
          </rPr>
          <t>IFIC:</t>
        </r>
        <r>
          <rPr>
            <sz val="9"/>
            <color indexed="81"/>
            <rFont val="Tahoma"/>
            <family val="2"/>
          </rPr>
          <t xml:space="preserve">
note: basé sur le temps de travail à 100%</t>
        </r>
      </text>
    </comment>
    <comment ref="A29" authorId="0" shapeId="0" xr:uid="{00000000-0006-0000-0900-000002000000}">
      <text>
        <r>
          <rPr>
            <b/>
            <sz val="9"/>
            <color indexed="81"/>
            <rFont val="Tahoma"/>
            <family val="2"/>
          </rPr>
          <t>IFIC:</t>
        </r>
        <r>
          <rPr>
            <sz val="9"/>
            <color indexed="81"/>
            <rFont val="Tahoma"/>
            <family val="2"/>
          </rPr>
          <t xml:space="preserve">
note: un temps plein compte 38h. Dans le cas d’un contrat de travail de 40h semaine mais avec un jour de récupération par mois, indiquez 38h.</t>
        </r>
      </text>
    </comment>
  </commentList>
</comments>
</file>

<file path=xl/sharedStrings.xml><?xml version="1.0" encoding="utf-8"?>
<sst xmlns="http://schemas.openxmlformats.org/spreadsheetml/2006/main" count="682" uniqueCount="385">
  <si>
    <t>Barema / Anc</t>
  </si>
  <si>
    <t>1.12</t>
  </si>
  <si>
    <t>1.14</t>
  </si>
  <si>
    <t>1.16</t>
  </si>
  <si>
    <t>1.18</t>
  </si>
  <si>
    <t>1.20</t>
  </si>
  <si>
    <t>1.22</t>
  </si>
  <si>
    <t>1.24</t>
  </si>
  <si>
    <t>1.26</t>
  </si>
  <si>
    <t>1.30</t>
  </si>
  <si>
    <t>1.22-1.30</t>
  </si>
  <si>
    <t>1.31</t>
  </si>
  <si>
    <t>1.34</t>
  </si>
  <si>
    <t>1.35</t>
  </si>
  <si>
    <t>1.37</t>
  </si>
  <si>
    <t>1.38</t>
  </si>
  <si>
    <t>1.39</t>
  </si>
  <si>
    <t>1.40</t>
  </si>
  <si>
    <t>1.40-1.57</t>
  </si>
  <si>
    <t>1.43-1.55</t>
  </si>
  <si>
    <t>1.42</t>
  </si>
  <si>
    <t>1.43</t>
  </si>
  <si>
    <t>1.45</t>
  </si>
  <si>
    <t>1.46</t>
  </si>
  <si>
    <t>1.47</t>
  </si>
  <si>
    <t>1.49</t>
  </si>
  <si>
    <t>1.50</t>
  </si>
  <si>
    <t>1.53</t>
  </si>
  <si>
    <t>1.54</t>
  </si>
  <si>
    <t>1.55</t>
  </si>
  <si>
    <t>1.57</t>
  </si>
  <si>
    <t>1.55-1.61-1.77</t>
  </si>
  <si>
    <t>1.55-1.61-1.77+2j</t>
  </si>
  <si>
    <t>1.58</t>
  </si>
  <si>
    <t>1.59</t>
  </si>
  <si>
    <t>1.60</t>
  </si>
  <si>
    <t>1.61</t>
  </si>
  <si>
    <t>1.61-1.77</t>
  </si>
  <si>
    <t>1.62</t>
  </si>
  <si>
    <t>1.63</t>
  </si>
  <si>
    <t>1.66</t>
  </si>
  <si>
    <t>1.67</t>
  </si>
  <si>
    <t>1.75</t>
  </si>
  <si>
    <t>1.77</t>
  </si>
  <si>
    <t>1.78</t>
  </si>
  <si>
    <t>1.78S</t>
  </si>
  <si>
    <t>1.79</t>
  </si>
  <si>
    <t>1.80</t>
  </si>
  <si>
    <t>1.81</t>
  </si>
  <si>
    <t>1.82</t>
  </si>
  <si>
    <t>1.85</t>
  </si>
  <si>
    <t>1.86</t>
  </si>
  <si>
    <t>1.87</t>
  </si>
  <si>
    <t>1.88</t>
  </si>
  <si>
    <t>1.89</t>
  </si>
  <si>
    <t>1.90</t>
  </si>
  <si>
    <t>1.95</t>
  </si>
  <si>
    <t>1.94</t>
  </si>
  <si>
    <t>1.93</t>
  </si>
  <si>
    <t>1.92</t>
  </si>
  <si>
    <t>1.91</t>
  </si>
  <si>
    <t>1.96</t>
  </si>
  <si>
    <t>1.97</t>
  </si>
  <si>
    <t>1.98</t>
  </si>
  <si>
    <t>1.99</t>
  </si>
  <si>
    <t>1.00</t>
  </si>
  <si>
    <t>1.01</t>
  </si>
  <si>
    <t>TPP</t>
  </si>
  <si>
    <t>QPP</t>
  </si>
  <si>
    <t>Annuel</t>
  </si>
  <si>
    <t>Mensuel</t>
  </si>
  <si>
    <t>Barèmes / ANC</t>
  </si>
  <si>
    <t>14B</t>
  </si>
  <si>
    <t>code</t>
  </si>
  <si>
    <t>Catégorie</t>
  </si>
  <si>
    <t>Allocation foyer</t>
  </si>
  <si>
    <t>Allocation résidence</t>
  </si>
  <si>
    <t>Supplément de fonction sectoriel</t>
  </si>
  <si>
    <t xml:space="preserve">Complément de fonction sectoriel </t>
  </si>
  <si>
    <t>Catégorie fonction 1</t>
  </si>
  <si>
    <t>Catégorie fonction 2</t>
  </si>
  <si>
    <t>Catégorie fonction 3</t>
  </si>
  <si>
    <t>% temps de travail fonction 1</t>
  </si>
  <si>
    <t>% temps de travail fonction 2</t>
  </si>
  <si>
    <t>% temps de travail fonction 3</t>
  </si>
  <si>
    <t xml:space="preserve">Régle à appliquer </t>
  </si>
  <si>
    <t>Seuil pour fonction hybride</t>
  </si>
  <si>
    <t>F1</t>
  </si>
  <si>
    <t>F2</t>
  </si>
  <si>
    <t>F3</t>
  </si>
  <si>
    <t>Barème cible</t>
  </si>
  <si>
    <t>Delta</t>
  </si>
  <si>
    <t>Fonction 1</t>
  </si>
  <si>
    <t>Fonction 2</t>
  </si>
  <si>
    <t>Fonction 3</t>
  </si>
  <si>
    <t>ordre categories</t>
  </si>
  <si>
    <t>Année d'ancienneté barémique</t>
  </si>
  <si>
    <t>listes</t>
  </si>
  <si>
    <t>Non</t>
  </si>
  <si>
    <t>Oui</t>
  </si>
  <si>
    <t>Temps de travail contractuel en heures par semaine</t>
  </si>
  <si>
    <t>Responsable du Département Administratif et Financier</t>
  </si>
  <si>
    <t>Chef de Service Administratif</t>
  </si>
  <si>
    <t>Chef-Adjoint du Service Administratif</t>
  </si>
  <si>
    <t>Attaché aux Affaires Juridiques</t>
  </si>
  <si>
    <t>Coordinateur Qualité</t>
  </si>
  <si>
    <t>Responsable Qualité Centre de Transfusion Sanguine</t>
  </si>
  <si>
    <t>Attaché à la Communication</t>
  </si>
  <si>
    <t>Chef d'Equipe Administrative</t>
  </si>
  <si>
    <t>Secrétaire de Direction</t>
  </si>
  <si>
    <t>Employé Enregistrement Médical</t>
  </si>
  <si>
    <t>Collaborateur à la Qualité Centre de Transfusion Sanguine</t>
  </si>
  <si>
    <t>Secrétaire de Service ou de Département</t>
  </si>
  <si>
    <t>Employé Accueil Maison Médicale</t>
  </si>
  <si>
    <t>Employé Accueil / Réception / Téléphonie</t>
  </si>
  <si>
    <t>Secrétaire Médicale</t>
  </si>
  <si>
    <t>Employé Admissions</t>
  </si>
  <si>
    <t>Employé au Service de Permanence</t>
  </si>
  <si>
    <t>Employé Administratif</t>
  </si>
  <si>
    <t>Employé Administratif Archives</t>
  </si>
  <si>
    <t>Aide Administrative Secrétariat</t>
  </si>
  <si>
    <t>Recruteur des Donneurs de Sang</t>
  </si>
  <si>
    <t>Responsable Gestion des Donneurs</t>
  </si>
  <si>
    <t>Employé Administratif Consultation</t>
  </si>
  <si>
    <t>Chef Comptable</t>
  </si>
  <si>
    <t>Chef du Service Facturation</t>
  </si>
  <si>
    <t>Chef du Service Contentieux</t>
  </si>
  <si>
    <t>Chef-Adjoint Comptable</t>
  </si>
  <si>
    <t>Chef-Adjoint du Service Facturation</t>
  </si>
  <si>
    <t>Chef-Adjoint du Service Contentieux</t>
  </si>
  <si>
    <t>Attaché à la Gestion Budgétaire</t>
  </si>
  <si>
    <t>Comptable</t>
  </si>
  <si>
    <t>Caissier</t>
  </si>
  <si>
    <t>Employé Contentieux</t>
  </si>
  <si>
    <t>Employé Facturation</t>
  </si>
  <si>
    <t>Employé à la Gestion de l’Argent de Poche</t>
  </si>
  <si>
    <t>Aide-Comptable</t>
  </si>
  <si>
    <t>Aide à la Facturation</t>
  </si>
  <si>
    <t>Chef du Service Informatique</t>
  </si>
  <si>
    <t>Chef d'équipe PC Support</t>
  </si>
  <si>
    <t>Gestionnaire Système</t>
  </si>
  <si>
    <t>Analyste</t>
  </si>
  <si>
    <t>Gestionnaire des Réseaux</t>
  </si>
  <si>
    <t>Opérateur</t>
  </si>
  <si>
    <t>Employé PC Support</t>
  </si>
  <si>
    <t>Employé Entretien PC</t>
  </si>
  <si>
    <t>Programmeur</t>
  </si>
  <si>
    <t>Responsable du Service du Personnel</t>
  </si>
  <si>
    <t>Chef du Service Développement RH</t>
  </si>
  <si>
    <t>Chef du Service Administration du Personnel</t>
  </si>
  <si>
    <t>Attaché à la Formation</t>
  </si>
  <si>
    <t>Collaborateur Spécialisé Développement RH</t>
  </si>
  <si>
    <t>Employé Spécialisé Administration du Personnel</t>
  </si>
  <si>
    <t>Collaborateur Développement RH</t>
  </si>
  <si>
    <t>Employé Administration du Personnel</t>
  </si>
  <si>
    <t>Responsable du Département Hôtelier</t>
  </si>
  <si>
    <t>Chef du Service Entretien Ménager</t>
  </si>
  <si>
    <t>Chef-Adjoint du Service Entretien Ménager</t>
  </si>
  <si>
    <t>Brigadier</t>
  </si>
  <si>
    <t>Chauffeur Transport des Patients</t>
  </si>
  <si>
    <t>Coiffeur</t>
  </si>
  <si>
    <t>Technicien de Surface</t>
  </si>
  <si>
    <t>Couturier</t>
  </si>
  <si>
    <t>Préposé Buanderie</t>
  </si>
  <si>
    <t>Chauffeur</t>
  </si>
  <si>
    <t>Responsable du Département Technique</t>
  </si>
  <si>
    <t>Chef du Service Technique</t>
  </si>
  <si>
    <t>Conseiller en Prévention - Chef du Service</t>
  </si>
  <si>
    <t>Conseiller en Prévention - Chef-Adjoint du Service</t>
  </si>
  <si>
    <t>Attaché à la Gestion des Bâtiments</t>
  </si>
  <si>
    <t>Chef d'équipe Service Technique</t>
  </si>
  <si>
    <t>Technicien Spécialisé</t>
  </si>
  <si>
    <t>Biotechnicien</t>
  </si>
  <si>
    <t>Technicien</t>
  </si>
  <si>
    <t>Préposé Polyvalent Entretien Technique</t>
  </si>
  <si>
    <t>Garde</t>
  </si>
  <si>
    <t>Jardinier</t>
  </si>
  <si>
    <t>Aide-Technicien</t>
  </si>
  <si>
    <t>Préposé Maintenance</t>
  </si>
  <si>
    <t>Chef du Service Achats</t>
  </si>
  <si>
    <t xml:space="preserve">Chef du Service Magasin </t>
  </si>
  <si>
    <t>Chef-Adjoint du Service Achats</t>
  </si>
  <si>
    <t>Chef-Adjoint du Service Magasin</t>
  </si>
  <si>
    <t>Acheteur</t>
  </si>
  <si>
    <t>Employé Administratif Achats</t>
  </si>
  <si>
    <t>Magasinier</t>
  </si>
  <si>
    <t>Employé Économat</t>
  </si>
  <si>
    <t>Aide-Magasinier</t>
  </si>
  <si>
    <t>Chef du Service Alimentation</t>
  </si>
  <si>
    <t>Chef-Cuisinier</t>
  </si>
  <si>
    <t>Cuisinier</t>
  </si>
  <si>
    <t>Préposé Restaurant/Cafétéria</t>
  </si>
  <si>
    <t>Aide-Cuisinier/Commis</t>
  </si>
  <si>
    <t>Aide-Cuisine</t>
  </si>
  <si>
    <t>Pharmacien en Chef</t>
  </si>
  <si>
    <t>Pharmacien en Chef-Adjoint</t>
  </si>
  <si>
    <t>Pharmacien Hospitalier</t>
  </si>
  <si>
    <t>Magasinier à la Pharmacie</t>
  </si>
  <si>
    <t>Assistant Pharmaceutico-Technique</t>
  </si>
  <si>
    <t>Employé Distribution à la Pharmacie</t>
  </si>
  <si>
    <t>Aide en Pharmacie</t>
  </si>
  <si>
    <t>Chef-Technologue de Laboratoire Médical</t>
  </si>
  <si>
    <t>Chef-Adjoint Technologue de Laboratoire Médical</t>
  </si>
  <si>
    <t>Coordinateur Qualité Laboratoire</t>
  </si>
  <si>
    <t>Technologue Laboratoire Médical</t>
  </si>
  <si>
    <t>Employé Réception et Distribution d'Échantillons</t>
  </si>
  <si>
    <t>Préleveur</t>
  </si>
  <si>
    <t>Aide-Laborantin</t>
  </si>
  <si>
    <t>Chef du Service Médico-technique</t>
  </si>
  <si>
    <t>Chef Physicien</t>
  </si>
  <si>
    <t>Chef du Service Stérilisation</t>
  </si>
  <si>
    <t>Physicien</t>
  </si>
  <si>
    <t>Technologue Imagerie Médicale</t>
  </si>
  <si>
    <t>Technicien Service Médico-Technique</t>
  </si>
  <si>
    <t>Collaborateur en Stérilisation</t>
  </si>
  <si>
    <t>Chef des Services Paramédicaux</t>
  </si>
  <si>
    <t>Chef du Service Kinésithérapie</t>
  </si>
  <si>
    <t>Chef du Service Ergothérapie</t>
  </si>
  <si>
    <t>Chef du Service Logopédie</t>
  </si>
  <si>
    <t>Chef du Service Diététique</t>
  </si>
  <si>
    <t>Chef du Service Animation</t>
  </si>
  <si>
    <t>Coordinateur des Psychomotriciens</t>
  </si>
  <si>
    <t>Coordinateur Thérapeutique</t>
  </si>
  <si>
    <t>Kinésithérapeute</t>
  </si>
  <si>
    <t>Ergothérapeute</t>
  </si>
  <si>
    <t xml:space="preserve">Logopède   </t>
  </si>
  <si>
    <t>Diététicien</t>
  </si>
  <si>
    <t>Animateur</t>
  </si>
  <si>
    <t>Accompagnateur Activités</t>
  </si>
  <si>
    <t>Animateur dans les Soins Résidentiels aux Personnes Agées</t>
  </si>
  <si>
    <t>Pédicure</t>
  </si>
  <si>
    <t>Psychomotricien</t>
  </si>
  <si>
    <t>Audiologue</t>
  </si>
  <si>
    <t>Kinésithérapeute Maison Médicale</t>
  </si>
  <si>
    <t>Chef du Service Psychologie</t>
  </si>
  <si>
    <t>Chef du Service Accompagnement Spirituel</t>
  </si>
  <si>
    <t xml:space="preserve">Chef du Service Social </t>
  </si>
  <si>
    <t>Chef-Adjoint du Service Social</t>
  </si>
  <si>
    <t>Psychologue</t>
  </si>
  <si>
    <t>Assistant en Psychologie</t>
  </si>
  <si>
    <t>Accompagnateur Spirituel</t>
  </si>
  <si>
    <t>Collaborateur au Service Social</t>
  </si>
  <si>
    <t>Collaborateur au Service Social - Revalidation</t>
  </si>
  <si>
    <t>Collaborateur au Service Social - Maison Médicale</t>
  </si>
  <si>
    <t>Collaborateur Service Social dans une Unité / un Centre Psychiatrique</t>
  </si>
  <si>
    <t>Collaborateur Service Social dans les Soins Résidentiels aux Personnes Agées</t>
  </si>
  <si>
    <t>Médiateur</t>
  </si>
  <si>
    <t>Médiateur Interculturel</t>
  </si>
  <si>
    <t>Référent Hospitalier</t>
  </si>
  <si>
    <t>Promoteur à la Santé Maison Médicale</t>
  </si>
  <si>
    <t>Responsable des Bénévoles</t>
  </si>
  <si>
    <t>Infirmier - Chef de Service</t>
  </si>
  <si>
    <t>Attaché à la Gestion des Soins</t>
  </si>
  <si>
    <t>Infirmier Premier Responsable</t>
  </si>
  <si>
    <t>Aide Logistique dans une unité de soins ou de résidence</t>
  </si>
  <si>
    <t>Employé Transport Interne des Patients</t>
  </si>
  <si>
    <t>Infirmier Chargé Accueil et Encadrement du Personnel Infirmier Nouveau, Rentrant et Stagiaire</t>
  </si>
  <si>
    <t>Infirmier en Chef - Coordinateur</t>
  </si>
  <si>
    <t xml:space="preserve">Infirmier en Chef en Hôpital </t>
  </si>
  <si>
    <t>Sage-Femme en Chef</t>
  </si>
  <si>
    <t>Infirmier en Chef en Hôpital (petite unité)</t>
  </si>
  <si>
    <t>Responsable du Transport Interne des Patients</t>
  </si>
  <si>
    <t>Infirmier en Chef-Adjoint en Hôpital</t>
  </si>
  <si>
    <t>Sage-femme en Chef-Adjoint</t>
  </si>
  <si>
    <t>Infirmier Référence Discipline</t>
  </si>
  <si>
    <t>Infirmier-Hygiéniste</t>
  </si>
  <si>
    <t>Infirmier Chargé d'Études</t>
  </si>
  <si>
    <t>Infirmier en Urgences</t>
  </si>
  <si>
    <t>Infirmier en Soins Intensifs</t>
  </si>
  <si>
    <t>Infirmier de Référence dans une unité/un service</t>
  </si>
  <si>
    <t>Infirmier SMUR</t>
  </si>
  <si>
    <t>Infirmier au Bloc Opératoire</t>
  </si>
  <si>
    <t>Infirmier en Soins Néonataux Intensifs</t>
  </si>
  <si>
    <t>Infirmier en Hôpital</t>
  </si>
  <si>
    <t>Sage-Femme</t>
  </si>
  <si>
    <t>Aide-Soignant Hôpital</t>
  </si>
  <si>
    <t>Ambulancier</t>
  </si>
  <si>
    <t>Coordinateur Transplantation</t>
  </si>
  <si>
    <t>Infirmier Expert en Auto-gestion du Diabète</t>
  </si>
  <si>
    <t>Sage-Femme Post-Partum</t>
  </si>
  <si>
    <t>Infirmier en Consultation</t>
  </si>
  <si>
    <t>Puéricultrice</t>
  </si>
  <si>
    <t>Employé à la Morgue</t>
  </si>
  <si>
    <t>Infirmier en Salle de Plâtres</t>
  </si>
  <si>
    <t>Infirmier Oncologie Hôpital de Jour</t>
  </si>
  <si>
    <t>Infirmier dans un Service Oncologique</t>
  </si>
  <si>
    <t>Infirmier en Hémodialyse</t>
  </si>
  <si>
    <t>Infirmier en Soins Palliatifs</t>
  </si>
  <si>
    <t>Infirmier en Gériatrie</t>
  </si>
  <si>
    <t>Infirmier Pédiatrie</t>
  </si>
  <si>
    <t>Infirmier en Chef dans une Unité/un Centre Psychiatrique</t>
  </si>
  <si>
    <t>Coordinateur Habitations Protégées</t>
  </si>
  <si>
    <t>Infirmier en Chef-Adjoint dans une Unité/un Centre Psychiatrique</t>
  </si>
  <si>
    <t>Infirmier dans une Unité/un Centre Psychiatrique</t>
  </si>
  <si>
    <t>Accompagnateur Habitations Protégées</t>
  </si>
  <si>
    <t>Aide-Soignant dans une Unité/un Centre Psychiatrique</t>
  </si>
  <si>
    <t>Educateur / Accompagnateur dans une Unité/un Centre Psychiatrique</t>
  </si>
  <si>
    <t>Infirmier en Chef Soins Résidentiels Personnes Agées</t>
  </si>
  <si>
    <t>Infirmier en Chef-Adjoint Soins Résidentiels Personnes Agées</t>
  </si>
  <si>
    <t>Infirmier Soins Résidentiels Personnes Agées</t>
  </si>
  <si>
    <t>Accompagnateur CANTOU</t>
  </si>
  <si>
    <t>Aide-Soignant Soins Résidentiels Personnes Agées</t>
  </si>
  <si>
    <t>Infirmier en Chef Soins à Domicile</t>
  </si>
  <si>
    <t>Infirmier en Chef-Adjoint Soins à Domicile</t>
  </si>
  <si>
    <t>Infirmier Référence Discipline Soins Infirmiers à Domicile</t>
  </si>
  <si>
    <t>Infirmier Psychiatrique à Domicile</t>
  </si>
  <si>
    <t>Infirmier Expert en Auto-gestion du Diabète Soins à Domicile</t>
  </si>
  <si>
    <t>Infirmier Soins à Domicile</t>
  </si>
  <si>
    <t>Aide-Soignant Soins à Domicile</t>
  </si>
  <si>
    <t>Médecin Généraliste dans une Maison Médicale</t>
  </si>
  <si>
    <t>Coordinateur Général Maison Médicale</t>
  </si>
  <si>
    <t>Coordinateur des Soins Maison Médicale</t>
  </si>
  <si>
    <t>Infirmier Maison Médicale</t>
  </si>
  <si>
    <t>Aide-Soignant Maison Médicale</t>
  </si>
  <si>
    <t>Infirmier en Chef - Centre de Transfusion Sanguine</t>
  </si>
  <si>
    <t>Infirmier en Chef-Adjoint Centre de Transfusion Sanguine</t>
  </si>
  <si>
    <t>Infirmier Chef d'Equipe Centre de Transfusion Sanguine</t>
  </si>
  <si>
    <t xml:space="preserve">Infirmier Centre de Transfusion Sanguine </t>
  </si>
  <si>
    <t>Assistant 'Prise de Sang'</t>
  </si>
  <si>
    <t>Titre</t>
  </si>
  <si>
    <t>Fonctionsdif</t>
  </si>
  <si>
    <t>compl</t>
  </si>
  <si>
    <t>330.01.20 - Ouderenzorg</t>
  </si>
  <si>
    <t>330.01.41 - Reva</t>
  </si>
  <si>
    <t>secteur</t>
  </si>
  <si>
    <t>Privés fédéraux</t>
  </si>
  <si>
    <t>CP1</t>
  </si>
  <si>
    <t>CP2</t>
  </si>
  <si>
    <t>330.01.51 - IBW</t>
  </si>
  <si>
    <t>330.01.10 - Cat ziekenhuizen en PVT's</t>
  </si>
  <si>
    <t>Numéro de commission paritaire</t>
  </si>
  <si>
    <t>En % du salaire mensuel</t>
  </si>
  <si>
    <t>Salaire minimum</t>
  </si>
  <si>
    <t>Temps de travail</t>
  </si>
  <si>
    <t>Regle salaire minimum</t>
  </si>
  <si>
    <t>Indiquez un secteur</t>
  </si>
  <si>
    <t>Indiquez un num de CP</t>
  </si>
  <si>
    <t>Code IFIC fonction 1</t>
  </si>
  <si>
    <t>Manquant</t>
  </si>
  <si>
    <t>Indiquer une catégorie</t>
  </si>
  <si>
    <t>Catégorie attribuée à la fonction manquante</t>
  </si>
  <si>
    <t>Fonctionsdifreg</t>
  </si>
  <si>
    <t>niveauformation</t>
  </si>
  <si>
    <t>&lt; Bachelier</t>
  </si>
  <si>
    <t>Bachelier ou +</t>
  </si>
  <si>
    <t>Veuillez indiquer le niveau de formation</t>
  </si>
  <si>
    <t>Code IFIC fonction 2</t>
  </si>
  <si>
    <t>Code IFIC fonction 3</t>
  </si>
  <si>
    <t>Supplément de fonction (4%-8%-12%)</t>
  </si>
  <si>
    <t>Pas d'application</t>
  </si>
  <si>
    <t>affichage CP</t>
  </si>
  <si>
    <t>affichage secteur</t>
  </si>
  <si>
    <t>Fonction manquante: indiquez la catégorie ci-dessous</t>
  </si>
  <si>
    <t>BI</t>
  </si>
  <si>
    <t>Ancien barème CP 330 (mensuel)</t>
  </si>
  <si>
    <t>Prime non sectorielle fixe intégrée dans le barème de départ</t>
  </si>
  <si>
    <t>Barème-cible IFIC</t>
  </si>
  <si>
    <t>Ancien barème CP 330</t>
  </si>
  <si>
    <t>Echelle de base</t>
  </si>
  <si>
    <t>Complément de fonction (montant fixe à partir de 18 ans)</t>
  </si>
  <si>
    <t>Infirmier mid-care</t>
  </si>
  <si>
    <t>Infirmier en salle de réveil</t>
  </si>
  <si>
    <t>Infirmier/éducateur/collaborateur équipe mobile en soins psychiatriques</t>
  </si>
  <si>
    <t>En euros (!!! Montant pour 1 ETP)</t>
  </si>
  <si>
    <t>Ancien barème CP 330 
(mensuel brut)</t>
  </si>
  <si>
    <t>Barème cible IFIC 
(mensuel brut)</t>
  </si>
  <si>
    <t>Salaire horaire brut IFIC</t>
  </si>
  <si>
    <t>Montants mensuels bruts</t>
  </si>
  <si>
    <t>Secteurs fédéraux privés</t>
  </si>
  <si>
    <t>Aucun</t>
  </si>
  <si>
    <t>Cplt spécialisation Annuel</t>
  </si>
  <si>
    <t>Cplt spécialisation Mensuel</t>
  </si>
  <si>
    <t>Prime TPP/QPP</t>
  </si>
  <si>
    <t>Complément de spécialisation TPP/QPP</t>
  </si>
  <si>
    <r>
      <rPr>
        <b/>
        <sz val="10"/>
        <rFont val="Arial"/>
        <family val="2"/>
      </rPr>
      <t>Pourcentage de prestations</t>
    </r>
    <r>
      <rPr>
        <sz val="10"/>
        <rFont val="Arial"/>
        <family val="2"/>
      </rPr>
      <t xml:space="preserve"> effectuées dans un service, une fonction ou un programme de soins agréé prévoyant l'octroi du complément de spécialisation</t>
    </r>
  </si>
  <si>
    <r>
      <t xml:space="preserve">!!! </t>
    </r>
    <r>
      <rPr>
        <u/>
        <sz val="10"/>
        <color theme="0"/>
        <rFont val="Arial"/>
        <family val="2"/>
      </rPr>
      <t>Attention</t>
    </r>
    <r>
      <rPr>
        <sz val="10"/>
        <color theme="0"/>
        <rFont val="Arial"/>
        <family val="2"/>
      </rPr>
      <t>: il est nécessaire d'indiquer un secteur et le cas échéant un numéro de CP</t>
    </r>
  </si>
  <si>
    <r>
      <rPr>
        <b/>
        <sz val="10"/>
        <rFont val="Arial"/>
        <family val="2"/>
      </rPr>
      <t>Pourcentage de prestations</t>
    </r>
    <r>
      <rPr>
        <sz val="10"/>
        <rFont val="Arial"/>
        <family val="2"/>
      </rPr>
      <t xml:space="preserve"> liées à l'octroi de la prime TPP/QPP</t>
    </r>
  </si>
  <si>
    <r>
      <t xml:space="preserve">Octroi de la prime TPP/QPP </t>
    </r>
    <r>
      <rPr>
        <b/>
        <sz val="10"/>
        <rFont val="Arial"/>
        <family val="2"/>
      </rPr>
      <t xml:space="preserve">pour l'entièreté des prestations </t>
    </r>
    <r>
      <rPr>
        <sz val="10"/>
        <rFont val="Arial"/>
        <family val="2"/>
      </rPr>
      <t>(cf. cellule B29) ?</t>
    </r>
  </si>
  <si>
    <r>
      <t xml:space="preserve">Octroi du complément de spécialisation TPP/QPP </t>
    </r>
    <r>
      <rPr>
        <b/>
        <sz val="10"/>
        <rFont val="Arial"/>
        <family val="2"/>
      </rPr>
      <t xml:space="preserve">pour l'entièreté des prestations </t>
    </r>
    <r>
      <rPr>
        <sz val="10"/>
        <rFont val="Arial"/>
        <family val="2"/>
      </rPr>
      <t>(cf. cellule B29) ?</t>
    </r>
  </si>
  <si>
    <t>index 01/01/2026</t>
  </si>
  <si>
    <t>* Cplmt TPP = 2987,75€ -- Cplmt QPP = 995,52€ (annuel - index jan 26)</t>
  </si>
  <si>
    <t>* Prime TPP = 4867,90€ -- Prime QPP = 1622,58€ (annuel - index jan 26)</t>
  </si>
  <si>
    <t>Calculateur Barème IFIC - index juillet 2026</t>
  </si>
  <si>
    <t>Barèmes-cible au 01/07/2026 - Rang d'index 14</t>
  </si>
  <si>
    <r>
      <t>NB : Les montants repris dans cet outil sont liés à l’indice pivot en vigueur au 1er juillet 2026 (135,95), à l'exception des</t>
    </r>
    <r>
      <rPr>
        <u/>
        <sz val="9"/>
        <color rgb="FFAA4D0E"/>
        <rFont val="Arial"/>
        <family val="2"/>
      </rPr>
      <t xml:space="preserve"> montants des primes et des compléments de spécialisation TPP/QPP</t>
    </r>
    <r>
      <rPr>
        <sz val="9"/>
        <color rgb="FFAA4D0E"/>
        <rFont val="Arial"/>
        <family val="2"/>
      </rPr>
      <t>. En effet, ces primes et compléments de spécialisation suivent des modalités spécifiques d'indexation : indexation 1x par an, en janvier ; le montant des primes TPP/QPP et des compléments de spécialisation qui sera d’application pour la période de référence du 01/09/2025 au 31/08/2026 a donc pu être établi en janvier 2026, tenant compte des indexations survenues durant l’année 2025. Dès lors, le "poids" relatif de ces primes et compléments de spécialisation est légèrement inférieur au "poids" relatif des autres composants salariaux dans la simulation (puisqu'il y a actuellement un index d'écart).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</si>
</sst>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5" formatCode="#,##0.00000"/>
    <numFmt numFmtId="166" formatCode="#\ ##0.00"/>
    <numFmt numFmtId="167" formatCode="0.0000"/>
  </numFmts>
  <fonts count="33" x14ac:knownFonts="1">
    <font>
      <sz val="10"/>
      <name val="Arial"/>
      <family val="2"/>
    </font>
    <font>
      <sz val="11"/>
      <color theme="1"/>
      <name val="Calibri"/>
      <family val="2"/>
      <scheme val="minor"/>
    </font>
    <font>
      <sz val="10"/>
      <name val="Arial"/>
      <family val="2"/>
    </font>
    <font>
      <sz val="10"/>
      <color theme="0" tint="-0.249977111117893"/>
      <name val="Arial"/>
      <family val="2"/>
    </font>
    <font>
      <sz val="9"/>
      <color indexed="81"/>
      <name val="Tahoma"/>
      <family val="2"/>
    </font>
    <font>
      <b/>
      <sz val="9"/>
      <color indexed="81"/>
      <name val="Tahoma"/>
      <family val="2"/>
    </font>
    <font>
      <sz val="10"/>
      <name val="Calibri"/>
      <family val="2"/>
    </font>
    <font>
      <sz val="10"/>
      <color theme="6" tint="-0.249977111117893"/>
      <name val="Calibri"/>
      <family val="2"/>
    </font>
    <font>
      <b/>
      <sz val="12"/>
      <color indexed="9"/>
      <name val="Calibri"/>
      <family val="2"/>
    </font>
    <font>
      <sz val="9"/>
      <color indexed="9"/>
      <name val="Calibri"/>
      <family val="2"/>
    </font>
    <font>
      <b/>
      <sz val="12"/>
      <color theme="6" tint="-0.249977111117893"/>
      <name val="Calibri"/>
      <family val="2"/>
    </font>
    <font>
      <sz val="9"/>
      <color theme="6" tint="-0.249977111117893"/>
      <name val="Calibri"/>
      <family val="2"/>
    </font>
    <font>
      <b/>
      <sz val="12"/>
      <color theme="0"/>
      <name val="Calibri"/>
      <family val="2"/>
    </font>
    <font>
      <sz val="10"/>
      <color theme="0" tint="-0.249977111117893"/>
      <name val="Calibri"/>
      <family val="2"/>
    </font>
    <font>
      <sz val="12"/>
      <color theme="1"/>
      <name val="Calibri"/>
      <family val="2"/>
      <scheme val="minor"/>
    </font>
    <font>
      <b/>
      <sz val="10"/>
      <color indexed="72"/>
      <name val="Verdana"/>
      <family val="2"/>
    </font>
    <font>
      <b/>
      <sz val="14"/>
      <name val="Calibri"/>
      <family val="2"/>
    </font>
    <font>
      <i/>
      <sz val="10"/>
      <name val="Arial"/>
      <family val="2"/>
    </font>
    <font>
      <sz val="12"/>
      <name val="Arial"/>
      <family val="2"/>
    </font>
    <font>
      <i/>
      <sz val="10"/>
      <color theme="0" tint="-0.499984740745262"/>
      <name val="Arial"/>
      <family val="2"/>
    </font>
    <font>
      <sz val="10"/>
      <color theme="0" tint="-0.499984740745262"/>
      <name val="Arial"/>
      <family val="2"/>
    </font>
    <font>
      <b/>
      <sz val="10"/>
      <name val="Arial"/>
      <family val="2"/>
    </font>
    <font>
      <b/>
      <sz val="16"/>
      <name val="Arial"/>
      <family val="2"/>
    </font>
    <font>
      <sz val="10"/>
      <color rgb="FFFF0000"/>
      <name val="Arial"/>
      <family val="2"/>
    </font>
    <font>
      <sz val="10"/>
      <color theme="5" tint="-0.249977111117893"/>
      <name val="Arial"/>
      <family val="2"/>
    </font>
    <font>
      <sz val="10"/>
      <color theme="0"/>
      <name val="Arial"/>
      <family val="2"/>
    </font>
    <font>
      <sz val="10"/>
      <color rgb="FFC00000"/>
      <name val="Arial"/>
      <family val="2"/>
    </font>
    <font>
      <b/>
      <sz val="12"/>
      <name val="Arial"/>
      <family val="2"/>
    </font>
    <font>
      <b/>
      <u/>
      <sz val="12"/>
      <name val="Arial"/>
      <family val="2"/>
    </font>
    <font>
      <u/>
      <sz val="10"/>
      <color theme="0"/>
      <name val="Arial"/>
      <family val="2"/>
    </font>
    <font>
      <sz val="9"/>
      <color rgb="FFAA4D0E"/>
      <name val="Arial"/>
      <family val="2"/>
    </font>
    <font>
      <u/>
      <sz val="9"/>
      <color rgb="FFAA4D0E"/>
      <name val="Arial"/>
      <family val="2"/>
    </font>
    <font>
      <sz val="10"/>
      <color rgb="FF0070C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indexed="23"/>
        <bgColor indexed="64"/>
      </patternFill>
    </fill>
    <fill>
      <patternFill patternType="solid">
        <fgColor indexed="5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7C8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4">
    <xf numFmtId="0" fontId="0" fillId="0" borderId="0"/>
    <xf numFmtId="0" fontId="14" fillId="0" borderId="0"/>
    <xf numFmtId="9" fontId="2" fillId="0" borderId="0" applyFont="0" applyFill="0" applyBorder="0" applyAlignment="0" applyProtection="0"/>
    <xf numFmtId="0" fontId="1" fillId="0" borderId="0"/>
  </cellStyleXfs>
  <cellXfs count="98">
    <xf numFmtId="0" fontId="0" fillId="0" borderId="0" xfId="0"/>
    <xf numFmtId="0" fontId="2" fillId="0" borderId="0" xfId="0" applyFont="1"/>
    <xf numFmtId="0" fontId="3" fillId="0" borderId="0" xfId="0" applyFont="1"/>
    <xf numFmtId="4" fontId="0" fillId="0" borderId="0" xfId="0" applyNumberFormat="1"/>
    <xf numFmtId="9" fontId="0" fillId="0" borderId="0" xfId="0" applyNumberFormat="1"/>
    <xf numFmtId="0" fontId="2" fillId="0" borderId="1" xfId="0" applyFont="1" applyBorder="1"/>
    <xf numFmtId="164" fontId="0" fillId="2" borderId="1" xfId="0" applyNumberFormat="1" applyFill="1" applyBorder="1"/>
    <xf numFmtId="3" fontId="6" fillId="0" borderId="0" xfId="0" applyNumberFormat="1" applyFont="1" applyAlignment="1">
      <alignment horizontal="center" vertical="center"/>
    </xf>
    <xf numFmtId="3" fontId="7" fillId="0" borderId="0" xfId="0" applyNumberFormat="1" applyFont="1" applyAlignment="1">
      <alignment horizontal="center" vertical="center"/>
    </xf>
    <xf numFmtId="0" fontId="8" fillId="0" borderId="0" xfId="0" applyFont="1" applyAlignment="1">
      <alignment horizontal="center"/>
    </xf>
    <xf numFmtId="0" fontId="9" fillId="0" borderId="0" xfId="0" applyFont="1"/>
    <xf numFmtId="0" fontId="6" fillId="0" borderId="0" xfId="0" applyFont="1"/>
    <xf numFmtId="0" fontId="7" fillId="0" borderId="0" xfId="0" applyFont="1"/>
    <xf numFmtId="0" fontId="10" fillId="0" borderId="0" xfId="0" applyFont="1" applyAlignment="1">
      <alignment horizontal="center"/>
    </xf>
    <xf numFmtId="0" fontId="11" fillId="0" borderId="0" xfId="0" applyFont="1"/>
    <xf numFmtId="0" fontId="12" fillId="3" borderId="0" xfId="0" applyFont="1" applyFill="1" applyAlignment="1">
      <alignment horizontal="center" vertical="center" wrapText="1"/>
    </xf>
    <xf numFmtId="0" fontId="12" fillId="3" borderId="0" xfId="0" applyFont="1" applyFill="1" applyAlignment="1">
      <alignment horizontal="center"/>
    </xf>
    <xf numFmtId="0" fontId="8" fillId="4" borderId="0" xfId="0" applyFont="1" applyFill="1" applyAlignment="1">
      <alignment horizontal="center" vertical="center" wrapText="1"/>
    </xf>
    <xf numFmtId="4" fontId="6" fillId="0" borderId="0" xfId="0" applyNumberFormat="1" applyFont="1" applyAlignment="1">
      <alignment horizontal="center" vertical="center"/>
    </xf>
    <xf numFmtId="3" fontId="13" fillId="0" borderId="0" xfId="0" applyNumberFormat="1" applyFont="1" applyAlignment="1">
      <alignment horizontal="center" vertical="center"/>
    </xf>
    <xf numFmtId="3" fontId="0" fillId="0" borderId="0" xfId="0" applyNumberFormat="1"/>
    <xf numFmtId="0" fontId="15" fillId="0" borderId="0" xfId="1" applyFont="1" applyAlignment="1">
      <alignment horizontal="center" vertical="top"/>
    </xf>
    <xf numFmtId="0" fontId="14" fillId="0" borderId="0" xfId="1" applyAlignment="1">
      <alignment horizontal="center" vertical="top"/>
    </xf>
    <xf numFmtId="0" fontId="0" fillId="0" borderId="0" xfId="1" applyFont="1" applyAlignment="1">
      <alignment horizontal="center" vertical="top"/>
    </xf>
    <xf numFmtId="0" fontId="0" fillId="0" borderId="0" xfId="1" quotePrefix="1" applyFont="1" applyAlignment="1">
      <alignment horizontal="center" vertical="top" wrapText="1"/>
    </xf>
    <xf numFmtId="0" fontId="14" fillId="0" borderId="0" xfId="1" applyAlignment="1">
      <alignment horizontal="center"/>
    </xf>
    <xf numFmtId="0" fontId="14" fillId="0" borderId="0" xfId="1" applyAlignment="1">
      <alignment wrapText="1"/>
    </xf>
    <xf numFmtId="3" fontId="16" fillId="0" borderId="0" xfId="0" applyNumberFormat="1" applyFont="1" applyAlignment="1">
      <alignment vertical="center"/>
    </xf>
    <xf numFmtId="165" fontId="6" fillId="0" borderId="0" xfId="0" applyNumberFormat="1" applyFont="1" applyAlignment="1">
      <alignment horizontal="center" vertical="center"/>
    </xf>
    <xf numFmtId="0" fontId="0" fillId="0" borderId="1" xfId="0" applyBorder="1"/>
    <xf numFmtId="9" fontId="0" fillId="2" borderId="1" xfId="0" applyNumberFormat="1" applyFill="1" applyBorder="1"/>
    <xf numFmtId="0" fontId="17" fillId="0" borderId="0" xfId="0" applyFont="1"/>
    <xf numFmtId="0" fontId="17" fillId="0" borderId="0" xfId="0" applyFont="1" applyAlignment="1">
      <alignment horizontal="right"/>
    </xf>
    <xf numFmtId="0" fontId="18" fillId="0" borderId="0" xfId="0" applyFont="1"/>
    <xf numFmtId="0" fontId="19" fillId="0" borderId="0" xfId="0" applyFont="1" applyAlignment="1">
      <alignment horizontal="right"/>
    </xf>
    <xf numFmtId="0" fontId="20" fillId="0" borderId="0" xfId="0" applyFont="1"/>
    <xf numFmtId="0" fontId="0" fillId="5" borderId="0" xfId="0" applyFill="1"/>
    <xf numFmtId="9" fontId="0" fillId="0" borderId="1" xfId="0" applyNumberFormat="1" applyBorder="1"/>
    <xf numFmtId="0" fontId="0" fillId="0" borderId="1" xfId="0" applyBorder="1" applyAlignment="1">
      <alignment vertical="center"/>
    </xf>
    <xf numFmtId="1" fontId="0" fillId="0" borderId="1" xfId="2" applyNumberFormat="1" applyFont="1" applyBorder="1"/>
    <xf numFmtId="0" fontId="0" fillId="6" borderId="1" xfId="0" applyFill="1" applyBorder="1"/>
    <xf numFmtId="0" fontId="18" fillId="7" borderId="0" xfId="0" applyFont="1" applyFill="1"/>
    <xf numFmtId="164" fontId="0" fillId="0" borderId="1" xfId="0" applyNumberFormat="1" applyBorder="1"/>
    <xf numFmtId="166" fontId="0" fillId="0" borderId="1" xfId="0" applyNumberFormat="1" applyBorder="1"/>
    <xf numFmtId="167" fontId="0" fillId="0" borderId="1" xfId="0" applyNumberFormat="1" applyBorder="1"/>
    <xf numFmtId="2" fontId="0" fillId="0" borderId="0" xfId="0" applyNumberFormat="1"/>
    <xf numFmtId="0" fontId="0" fillId="0" borderId="0" xfId="0" quotePrefix="1"/>
    <xf numFmtId="0" fontId="18" fillId="7" borderId="0" xfId="0" applyFont="1" applyFill="1" applyAlignment="1">
      <alignment vertical="center"/>
    </xf>
    <xf numFmtId="0" fontId="0" fillId="0" borderId="0" xfId="0" applyAlignment="1">
      <alignment wrapText="1"/>
    </xf>
    <xf numFmtId="0" fontId="0" fillId="6" borderId="1" xfId="0" applyFill="1" applyBorder="1" applyAlignment="1">
      <alignment horizontal="left" vertical="center"/>
    </xf>
    <xf numFmtId="10" fontId="0" fillId="0" borderId="1" xfId="0" applyNumberFormat="1" applyBorder="1"/>
    <xf numFmtId="0" fontId="15" fillId="0" borderId="0" xfId="1" applyFont="1" applyAlignment="1">
      <alignment horizontal="left" vertical="top"/>
    </xf>
    <xf numFmtId="0" fontId="1" fillId="0" borderId="0" xfId="3" applyProtection="1">
      <protection hidden="1"/>
    </xf>
    <xf numFmtId="0" fontId="0" fillId="0" borderId="0" xfId="0" applyAlignment="1">
      <alignment vertical="center" wrapText="1"/>
    </xf>
    <xf numFmtId="0" fontId="23" fillId="0" borderId="0" xfId="0" applyFont="1"/>
    <xf numFmtId="0" fontId="24" fillId="0" borderId="0" xfId="0" applyFont="1" applyAlignment="1">
      <alignment horizontal="left" indent="2"/>
    </xf>
    <xf numFmtId="0" fontId="26" fillId="0" borderId="0" xfId="0" applyFont="1"/>
    <xf numFmtId="0" fontId="0" fillId="8" borderId="1" xfId="0" applyFill="1" applyBorder="1"/>
    <xf numFmtId="0" fontId="21" fillId="0" borderId="0" xfId="0" applyFont="1"/>
    <xf numFmtId="0" fontId="0" fillId="8" borderId="0" xfId="0" applyFill="1"/>
    <xf numFmtId="0" fontId="14" fillId="8" borderId="0" xfId="1" applyFill="1" applyAlignment="1">
      <alignment horizontal="left"/>
    </xf>
    <xf numFmtId="0" fontId="14" fillId="8" borderId="0" xfId="1" applyFill="1" applyAlignment="1">
      <alignment horizontal="left" vertical="top"/>
    </xf>
    <xf numFmtId="0" fontId="0" fillId="8" borderId="0" xfId="1" applyFont="1" applyFill="1" applyAlignment="1">
      <alignment horizontal="left" vertical="top"/>
    </xf>
    <xf numFmtId="0" fontId="0" fillId="8" borderId="0" xfId="1" quotePrefix="1" applyFont="1" applyFill="1" applyAlignment="1">
      <alignment horizontal="left" vertical="top" wrapText="1"/>
    </xf>
    <xf numFmtId="0" fontId="14" fillId="8" borderId="0" xfId="1" applyFill="1" applyAlignment="1">
      <alignment horizontal="center"/>
    </xf>
    <xf numFmtId="10" fontId="0" fillId="2" borderId="1" xfId="0" applyNumberFormat="1" applyFill="1" applyBorder="1"/>
    <xf numFmtId="0" fontId="22" fillId="0" borderId="0" xfId="0" applyFont="1" applyAlignment="1">
      <alignment vertical="center"/>
    </xf>
    <xf numFmtId="0" fontId="27" fillId="0" borderId="0" xfId="0" applyFont="1" applyAlignment="1">
      <alignment vertical="center"/>
    </xf>
    <xf numFmtId="0" fontId="25" fillId="0" borderId="0" xfId="0" applyFont="1"/>
    <xf numFmtId="0" fontId="21" fillId="0" borderId="1" xfId="0" applyFont="1" applyBorder="1" applyAlignment="1">
      <alignment horizontal="center" wrapText="1"/>
    </xf>
    <xf numFmtId="0" fontId="28" fillId="0" borderId="0" xfId="0" applyFont="1" applyAlignment="1">
      <alignment vertical="center"/>
    </xf>
    <xf numFmtId="0" fontId="0" fillId="0" borderId="0" xfId="0" applyAlignment="1">
      <alignment horizontal="left" wrapText="1"/>
    </xf>
    <xf numFmtId="9" fontId="0" fillId="6" borderId="1" xfId="2" applyFont="1" applyFill="1" applyBorder="1" applyAlignment="1">
      <alignment horizontal="left" vertical="center"/>
    </xf>
    <xf numFmtId="0" fontId="25" fillId="0" borderId="0" xfId="0" applyFont="1" applyAlignment="1">
      <alignment vertical="center"/>
    </xf>
    <xf numFmtId="9" fontId="0" fillId="0" borderId="0" xfId="2" applyFont="1" applyFill="1" applyBorder="1" applyAlignment="1">
      <alignment horizontal="left" vertical="center"/>
    </xf>
    <xf numFmtId="0" fontId="32" fillId="0" borderId="0" xfId="0" applyFont="1" applyAlignment="1">
      <alignment horizontal="left" indent="1"/>
    </xf>
    <xf numFmtId="2" fontId="17" fillId="0" borderId="0" xfId="0" applyNumberFormat="1" applyFont="1"/>
    <xf numFmtId="0" fontId="0" fillId="0" borderId="11" xfId="0" applyBorder="1" applyAlignment="1">
      <alignment vertical="center"/>
    </xf>
    <xf numFmtId="0" fontId="0" fillId="0" borderId="0" xfId="0" applyAlignment="1">
      <alignment horizontal="left" vertical="center" wrapText="1" indent="2"/>
    </xf>
    <xf numFmtId="9" fontId="0" fillId="6" borderId="0" xfId="2" applyFont="1" applyFill="1" applyBorder="1" applyAlignment="1">
      <alignment horizontal="left" vertical="center" wrapText="1" inden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30" fillId="0" borderId="7" xfId="0" applyFont="1" applyBorder="1" applyAlignment="1">
      <alignment horizontal="justify" vertical="center" wrapText="1"/>
    </xf>
    <xf numFmtId="0" fontId="30" fillId="0" borderId="8" xfId="0" applyFont="1" applyBorder="1" applyAlignment="1">
      <alignment horizontal="justify" vertical="center" wrapText="1"/>
    </xf>
    <xf numFmtId="0" fontId="30" fillId="0" borderId="9" xfId="0" applyFont="1" applyBorder="1" applyAlignment="1">
      <alignment horizontal="justify" vertical="center" wrapText="1"/>
    </xf>
    <xf numFmtId="0" fontId="30" fillId="0" borderId="10" xfId="0" applyFont="1" applyBorder="1" applyAlignment="1">
      <alignment horizontal="justify" vertical="center" wrapText="1"/>
    </xf>
    <xf numFmtId="0" fontId="0" fillId="0" borderId="0" xfId="0" applyAlignment="1">
      <alignment horizontal="center" wrapText="1"/>
    </xf>
    <xf numFmtId="0" fontId="0" fillId="2" borderId="1" xfId="0" applyFill="1" applyBorder="1" applyAlignment="1">
      <alignment horizontal="center" vertical="center" textRotation="90" wrapText="1"/>
    </xf>
    <xf numFmtId="9" fontId="0" fillId="2" borderId="0" xfId="2" applyFont="1" applyFill="1" applyBorder="1" applyAlignment="1">
      <alignment horizontal="left" vertical="center" indent="1"/>
    </xf>
    <xf numFmtId="0" fontId="0" fillId="0" borderId="0" xfId="0" applyAlignment="1">
      <alignment horizontal="left" wrapText="1" indent="2"/>
    </xf>
    <xf numFmtId="0" fontId="0" fillId="6" borderId="0" xfId="0" applyFill="1" applyAlignment="1">
      <alignment horizontal="left" vertical="center" wrapText="1" indent="1"/>
    </xf>
    <xf numFmtId="0" fontId="0" fillId="0" borderId="1" xfId="0" applyBorder="1" applyAlignment="1">
      <alignment horizontal="left"/>
    </xf>
    <xf numFmtId="0" fontId="0" fillId="0" borderId="1" xfId="0"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cellXfs>
  <cellStyles count="4">
    <cellStyle name="Normaal 2 2" xfId="1" xr:uid="{00000000-0005-0000-0000-000000000000}"/>
    <cellStyle name="Normal" xfId="0" builtinId="0"/>
    <cellStyle name="Normal 2" xfId="3" xr:uid="{00000000-0005-0000-0000-000002000000}"/>
    <cellStyle name="Percent" xfId="2" builtinId="5"/>
  </cellStyles>
  <dxfs count="13">
    <dxf>
      <font>
        <b/>
        <i val="0"/>
      </font>
      <fill>
        <patternFill>
          <bgColor theme="5" tint="0.39994506668294322"/>
        </patternFill>
      </fill>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style="thin">
          <color auto="1"/>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s>
  <tableStyles count="0" defaultTableStyle="TableStyleMedium2" defaultPivotStyle="PivotStyleLight16"/>
  <colors>
    <mruColors>
      <color rgb="FFAA4D0E"/>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Evolution de</a:t>
            </a:r>
            <a:r>
              <a:rPr lang="fr-BE" baseline="0"/>
              <a:t> l'ancien barème et du barème-cible IFIC</a:t>
            </a:r>
            <a:endParaRPr lang="fr-BE"/>
          </a:p>
        </c:rich>
      </c:tx>
      <c:layout>
        <c:manualLayout>
          <c:xMode val="edge"/>
          <c:yMode val="edge"/>
          <c:x val="0.11701186198095526"/>
          <c:y val="2.4532712537043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lineChart>
        <c:grouping val="standard"/>
        <c:varyColors val="0"/>
        <c:ser>
          <c:idx val="0"/>
          <c:order val="0"/>
          <c:tx>
            <c:strRef>
              <c:f>'Calculateur barème IFIC '!$G$8:$G$9</c:f>
              <c:strCache>
                <c:ptCount val="2"/>
                <c:pt idx="0">
                  <c:v>Ancien barème CP 330 
(mensuel brut)</c:v>
                </c:pt>
              </c:strCache>
            </c:strRef>
          </c:tx>
          <c:spPr>
            <a:ln w="28575" cap="rnd">
              <a:solidFill>
                <a:schemeClr val="accent1"/>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'!$G$10:$G$55</c:f>
              <c:numCache>
                <c:formatCode>#\ ##0.00</c:formatCode>
                <c:ptCount val="46"/>
                <c:pt idx="0">
                  <c:v>3092.55</c:v>
                </c:pt>
                <c:pt idx="1">
                  <c:v>3315.25</c:v>
                </c:pt>
                <c:pt idx="2">
                  <c:v>3315.25</c:v>
                </c:pt>
                <c:pt idx="3">
                  <c:v>3391.32</c:v>
                </c:pt>
                <c:pt idx="4">
                  <c:v>3391.32</c:v>
                </c:pt>
                <c:pt idx="5">
                  <c:v>3480.06</c:v>
                </c:pt>
                <c:pt idx="6">
                  <c:v>3480.06</c:v>
                </c:pt>
                <c:pt idx="7">
                  <c:v>3966.03</c:v>
                </c:pt>
                <c:pt idx="8">
                  <c:v>3966.03</c:v>
                </c:pt>
                <c:pt idx="9">
                  <c:v>4066.95</c:v>
                </c:pt>
                <c:pt idx="10">
                  <c:v>4133.1499999999996</c:v>
                </c:pt>
                <c:pt idx="11">
                  <c:v>4232.09</c:v>
                </c:pt>
                <c:pt idx="12">
                  <c:v>4232.09</c:v>
                </c:pt>
                <c:pt idx="13">
                  <c:v>4331.03</c:v>
                </c:pt>
                <c:pt idx="14">
                  <c:v>4331.03</c:v>
                </c:pt>
                <c:pt idx="15">
                  <c:v>4429.97</c:v>
                </c:pt>
                <c:pt idx="16">
                  <c:v>4770.78</c:v>
                </c:pt>
                <c:pt idx="17">
                  <c:v>4869.71</c:v>
                </c:pt>
                <c:pt idx="18">
                  <c:v>4869.71</c:v>
                </c:pt>
                <c:pt idx="19">
                  <c:v>4968.6499999999996</c:v>
                </c:pt>
                <c:pt idx="20">
                  <c:v>4968.6499999999996</c:v>
                </c:pt>
                <c:pt idx="21">
                  <c:v>5067.6000000000004</c:v>
                </c:pt>
                <c:pt idx="22">
                  <c:v>5067.6000000000004</c:v>
                </c:pt>
                <c:pt idx="23">
                  <c:v>5166.54</c:v>
                </c:pt>
                <c:pt idx="24">
                  <c:v>5166.54</c:v>
                </c:pt>
                <c:pt idx="25">
                  <c:v>5265.48</c:v>
                </c:pt>
                <c:pt idx="26">
                  <c:v>5265.48</c:v>
                </c:pt>
                <c:pt idx="27">
                  <c:v>5364.42</c:v>
                </c:pt>
                <c:pt idx="28">
                  <c:v>5364.42</c:v>
                </c:pt>
                <c:pt idx="29">
                  <c:v>5364.42</c:v>
                </c:pt>
                <c:pt idx="30">
                  <c:v>5364.42</c:v>
                </c:pt>
                <c:pt idx="31">
                  <c:v>5364.42</c:v>
                </c:pt>
                <c:pt idx="32">
                  <c:v>5364.42</c:v>
                </c:pt>
                <c:pt idx="33">
                  <c:v>5364.42</c:v>
                </c:pt>
                <c:pt idx="34">
                  <c:v>5364.42</c:v>
                </c:pt>
                <c:pt idx="35">
                  <c:v>5364.42</c:v>
                </c:pt>
                <c:pt idx="36">
                  <c:v>5364.42</c:v>
                </c:pt>
                <c:pt idx="37">
                  <c:v>5364.42</c:v>
                </c:pt>
                <c:pt idx="38">
                  <c:v>5364.42</c:v>
                </c:pt>
                <c:pt idx="39">
                  <c:v>5364.42</c:v>
                </c:pt>
                <c:pt idx="40">
                  <c:v>5364.42</c:v>
                </c:pt>
                <c:pt idx="41">
                  <c:v>5364.42</c:v>
                </c:pt>
                <c:pt idx="42">
                  <c:v>5364.42</c:v>
                </c:pt>
                <c:pt idx="43">
                  <c:v>5364.42</c:v>
                </c:pt>
                <c:pt idx="44">
                  <c:v>5364.42</c:v>
                </c:pt>
                <c:pt idx="45">
                  <c:v>5364.42</c:v>
                </c:pt>
              </c:numCache>
            </c:numRef>
          </c:val>
          <c:smooth val="0"/>
          <c:extLst>
            <c:ext xmlns:c16="http://schemas.microsoft.com/office/drawing/2014/chart" uri="{C3380CC4-5D6E-409C-BE32-E72D297353CC}">
              <c16:uniqueId val="{00000000-C42C-40AE-8375-692BA0B29016}"/>
            </c:ext>
          </c:extLst>
        </c:ser>
        <c:ser>
          <c:idx val="1"/>
          <c:order val="1"/>
          <c:tx>
            <c:strRef>
              <c:f>'Calculateur barème IFIC '!$H$8:$H$9</c:f>
              <c:strCache>
                <c:ptCount val="2"/>
                <c:pt idx="0">
                  <c:v>Barème cible</c:v>
                </c:pt>
                <c:pt idx="1">
                  <c:v>F1</c:v>
                </c:pt>
              </c:strCache>
            </c:strRef>
          </c:tx>
          <c:spPr>
            <a:ln w="28575" cap="rnd">
              <a:solidFill>
                <a:schemeClr val="accent2"/>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'!$H$10:$H$55</c:f>
            </c:numRef>
          </c:val>
          <c:smooth val="0"/>
          <c:extLst>
            <c:ext xmlns:c16="http://schemas.microsoft.com/office/drawing/2014/chart" uri="{C3380CC4-5D6E-409C-BE32-E72D297353CC}">
              <c16:uniqueId val="{00000001-C42C-40AE-8375-692BA0B29016}"/>
            </c:ext>
          </c:extLst>
        </c:ser>
        <c:ser>
          <c:idx val="2"/>
          <c:order val="2"/>
          <c:tx>
            <c:strRef>
              <c:f>'Calculateur barème IFIC '!$I$8:$I$9</c:f>
              <c:strCache>
                <c:ptCount val="2"/>
                <c:pt idx="0">
                  <c:v>Barème cible</c:v>
                </c:pt>
                <c:pt idx="1">
                  <c:v>F2</c:v>
                </c:pt>
              </c:strCache>
            </c:strRef>
          </c:tx>
          <c:spPr>
            <a:ln w="28575" cap="rnd">
              <a:solidFill>
                <a:schemeClr val="accent3"/>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'!$I$10:$I$55</c:f>
            </c:numRef>
          </c:val>
          <c:smooth val="0"/>
          <c:extLst>
            <c:ext xmlns:c16="http://schemas.microsoft.com/office/drawing/2014/chart" uri="{C3380CC4-5D6E-409C-BE32-E72D297353CC}">
              <c16:uniqueId val="{00000002-C42C-40AE-8375-692BA0B29016}"/>
            </c:ext>
          </c:extLst>
        </c:ser>
        <c:ser>
          <c:idx val="3"/>
          <c:order val="3"/>
          <c:tx>
            <c:strRef>
              <c:f>'Calculateur barème IFIC '!$J$8:$J$9</c:f>
              <c:strCache>
                <c:ptCount val="2"/>
                <c:pt idx="0">
                  <c:v>Barème cible</c:v>
                </c:pt>
                <c:pt idx="1">
                  <c:v>F3</c:v>
                </c:pt>
              </c:strCache>
            </c:strRef>
          </c:tx>
          <c:spPr>
            <a:ln w="28575" cap="rnd">
              <a:solidFill>
                <a:schemeClr val="accent4"/>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'!$J$10:$J$55</c:f>
            </c:numRef>
          </c:val>
          <c:smooth val="0"/>
          <c:extLst>
            <c:ext xmlns:c16="http://schemas.microsoft.com/office/drawing/2014/chart" uri="{C3380CC4-5D6E-409C-BE32-E72D297353CC}">
              <c16:uniqueId val="{00000003-C42C-40AE-8375-692BA0B29016}"/>
            </c:ext>
          </c:extLst>
        </c:ser>
        <c:ser>
          <c:idx val="4"/>
          <c:order val="4"/>
          <c:tx>
            <c:strRef>
              <c:f>'Calculateur barème IFIC '!$K$8:$K$9</c:f>
              <c:strCache>
                <c:ptCount val="2"/>
                <c:pt idx="0">
                  <c:v>Barème cible IFIC 
(mensuel brut)</c:v>
                </c:pt>
              </c:strCache>
            </c:strRef>
          </c:tx>
          <c:spPr>
            <a:ln w="28575" cap="rnd">
              <a:solidFill>
                <a:schemeClr val="accent2"/>
              </a:solidFill>
              <a:round/>
            </a:ln>
            <a:effectLst/>
          </c:spPr>
          <c:marker>
            <c:symbol val="none"/>
          </c:marker>
          <c:cat>
            <c:numRef>
              <c:f>'Calculateur barème IFIC '!$F$10:$F$55</c:f>
              <c:numCache>
                <c:formatCode>General</c:formatCode>
                <c:ptCount val="4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numCache>
            </c:numRef>
          </c:cat>
          <c:val>
            <c:numRef>
              <c:f>'Calculateur barème IFIC '!$K$10:$K$55</c:f>
              <c:numCache>
                <c:formatCode>#\ ##0.00</c:formatCode>
                <c:ptCount val="46"/>
                <c:pt idx="0">
                  <c:v>3447.52</c:v>
                </c:pt>
                <c:pt idx="1">
                  <c:v>3571.64</c:v>
                </c:pt>
                <c:pt idx="2">
                  <c:v>3690.58</c:v>
                </c:pt>
                <c:pt idx="3">
                  <c:v>3804.25</c:v>
                </c:pt>
                <c:pt idx="4">
                  <c:v>3912.65</c:v>
                </c:pt>
                <c:pt idx="5">
                  <c:v>4015.77</c:v>
                </c:pt>
                <c:pt idx="6">
                  <c:v>4112.91</c:v>
                </c:pt>
                <c:pt idx="7">
                  <c:v>4203.8599999999997</c:v>
                </c:pt>
                <c:pt idx="8">
                  <c:v>4289.88</c:v>
                </c:pt>
                <c:pt idx="9">
                  <c:v>4371.1099999999997</c:v>
                </c:pt>
                <c:pt idx="10">
                  <c:v>4447.7</c:v>
                </c:pt>
                <c:pt idx="11">
                  <c:v>4519.8</c:v>
                </c:pt>
                <c:pt idx="12">
                  <c:v>4587.6000000000004</c:v>
                </c:pt>
                <c:pt idx="13">
                  <c:v>4651.28</c:v>
                </c:pt>
                <c:pt idx="14">
                  <c:v>4711</c:v>
                </c:pt>
                <c:pt idx="15">
                  <c:v>4766.97</c:v>
                </c:pt>
                <c:pt idx="16">
                  <c:v>4825.2</c:v>
                </c:pt>
                <c:pt idx="17">
                  <c:v>4879.71</c:v>
                </c:pt>
                <c:pt idx="18">
                  <c:v>4930.7299999999996</c:v>
                </c:pt>
                <c:pt idx="19">
                  <c:v>4978.41</c:v>
                </c:pt>
                <c:pt idx="20">
                  <c:v>5022.97</c:v>
                </c:pt>
                <c:pt idx="21">
                  <c:v>5064.54</c:v>
                </c:pt>
                <c:pt idx="22">
                  <c:v>5103.34</c:v>
                </c:pt>
                <c:pt idx="23">
                  <c:v>5139.4799999999996</c:v>
                </c:pt>
                <c:pt idx="24">
                  <c:v>5173.17</c:v>
                </c:pt>
                <c:pt idx="25">
                  <c:v>5204.53</c:v>
                </c:pt>
                <c:pt idx="26">
                  <c:v>5233.7299999999996</c:v>
                </c:pt>
                <c:pt idx="27">
                  <c:v>5260.89</c:v>
                </c:pt>
                <c:pt idx="28">
                  <c:v>5286.13</c:v>
                </c:pt>
                <c:pt idx="29">
                  <c:v>5309.6</c:v>
                </c:pt>
                <c:pt idx="30">
                  <c:v>5331.41</c:v>
                </c:pt>
                <c:pt idx="31">
                  <c:v>5351.67</c:v>
                </c:pt>
                <c:pt idx="32">
                  <c:v>5370.47</c:v>
                </c:pt>
                <c:pt idx="33">
                  <c:v>5387.94</c:v>
                </c:pt>
                <c:pt idx="34">
                  <c:v>5404.14</c:v>
                </c:pt>
                <c:pt idx="35">
                  <c:v>5419.17</c:v>
                </c:pt>
                <c:pt idx="36">
                  <c:v>5419.17</c:v>
                </c:pt>
                <c:pt idx="37">
                  <c:v>5419.17</c:v>
                </c:pt>
                <c:pt idx="38">
                  <c:v>5419.17</c:v>
                </c:pt>
                <c:pt idx="39">
                  <c:v>5419.17</c:v>
                </c:pt>
                <c:pt idx="40">
                  <c:v>5419.17</c:v>
                </c:pt>
                <c:pt idx="41">
                  <c:v>5419.17</c:v>
                </c:pt>
                <c:pt idx="42">
                  <c:v>5419.17</c:v>
                </c:pt>
                <c:pt idx="43">
                  <c:v>5419.17</c:v>
                </c:pt>
                <c:pt idx="44">
                  <c:v>5419.17</c:v>
                </c:pt>
                <c:pt idx="45">
                  <c:v>5419.17</c:v>
                </c:pt>
              </c:numCache>
            </c:numRef>
          </c:val>
          <c:smooth val="0"/>
          <c:extLst>
            <c:ext xmlns:c16="http://schemas.microsoft.com/office/drawing/2014/chart" uri="{C3380CC4-5D6E-409C-BE32-E72D297353CC}">
              <c16:uniqueId val="{00000004-C42C-40AE-8375-692BA0B29016}"/>
            </c:ext>
          </c:extLst>
        </c:ser>
        <c:dLbls>
          <c:showLegendKey val="0"/>
          <c:showVal val="0"/>
          <c:showCatName val="0"/>
          <c:showSerName val="0"/>
          <c:showPercent val="0"/>
          <c:showBubbleSize val="0"/>
        </c:dLbls>
        <c:smooth val="0"/>
        <c:axId val="1587918847"/>
        <c:axId val="1610612751"/>
      </c:lineChart>
      <c:catAx>
        <c:axId val="1587918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610612751"/>
        <c:crosses val="autoZero"/>
        <c:auto val="1"/>
        <c:lblAlgn val="ctr"/>
        <c:lblOffset val="100"/>
        <c:noMultiLvlLbl val="0"/>
      </c:catAx>
      <c:valAx>
        <c:axId val="1610612751"/>
        <c:scaling>
          <c:orientation val="minMax"/>
          <c:min val="1000"/>
        </c:scaling>
        <c:delete val="0"/>
        <c:axPos val="l"/>
        <c:majorGridlines>
          <c:spPr>
            <a:ln w="9525" cap="flat" cmpd="sng" algn="ctr">
              <a:solidFill>
                <a:schemeClr val="tx1">
                  <a:lumMod val="15000"/>
                  <a:lumOff val="85000"/>
                </a:schemeClr>
              </a:solidFill>
              <a:round/>
            </a:ln>
            <a:effectLst/>
          </c:spPr>
        </c:majorGridlines>
        <c:numFmt formatCode="#\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1587918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19</xdr:col>
      <xdr:colOff>10582</xdr:colOff>
      <xdr:row>9</xdr:row>
      <xdr:rowOff>11640</xdr:rowOff>
    </xdr:from>
    <xdr:to>
      <xdr:col>28</xdr:col>
      <xdr:colOff>166159</xdr:colOff>
      <xdr:row>30</xdr:row>
      <xdr:rowOff>45508</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42332</xdr:colOff>
      <xdr:row>0</xdr:row>
      <xdr:rowOff>126996</xdr:rowOff>
    </xdr:from>
    <xdr:ext cx="9546167" cy="2529421"/>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5725582" y="126996"/>
          <a:ext cx="9546167" cy="2529421"/>
        </a:xfrm>
        <a:prstGeom prst="rect">
          <a:avLst/>
        </a:prstGeom>
        <a:solidFill>
          <a:schemeClr val="accent2">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i="0" u="sng">
              <a:solidFill>
                <a:schemeClr val="tx1"/>
              </a:solidFill>
              <a:effectLst/>
              <a:latin typeface="+mn-lt"/>
              <a:ea typeface="+mn-ea"/>
              <a:cs typeface="+mn-cs"/>
            </a:rPr>
            <a:t>Attention</a:t>
          </a:r>
          <a:r>
            <a:rPr lang="en-US" sz="1100" b="1" i="0">
              <a:solidFill>
                <a:schemeClr val="tx1"/>
              </a:solidFill>
              <a:effectLst/>
              <a:latin typeface="+mn-lt"/>
              <a:ea typeface="+mn-ea"/>
              <a:cs typeface="+mn-cs"/>
            </a:rPr>
            <a:t> </a:t>
          </a:r>
          <a:r>
            <a:rPr lang="en-US" sz="1100" b="0" i="0">
              <a:solidFill>
                <a:schemeClr val="tx1"/>
              </a:solidFill>
              <a:effectLst/>
              <a:latin typeface="+mn-lt"/>
              <a:ea typeface="+mn-ea"/>
              <a:cs typeface="+mn-cs"/>
            </a:rPr>
            <a:t>: Ce calculateur est validé pour les secteurs </a:t>
          </a:r>
          <a:r>
            <a:rPr lang="en-US" sz="1100" b="1" i="0">
              <a:solidFill>
                <a:schemeClr val="tx1"/>
              </a:solidFill>
              <a:effectLst/>
              <a:latin typeface="+mn-lt"/>
              <a:ea typeface="+mn-ea"/>
              <a:cs typeface="+mn-cs"/>
            </a:rPr>
            <a:t>fédéraux</a:t>
          </a:r>
          <a:r>
            <a:rPr lang="en-US" sz="1100" b="0" i="0" baseline="0">
              <a:solidFill>
                <a:schemeClr val="tx1"/>
              </a:solidFill>
              <a:effectLst/>
              <a:latin typeface="+mn-lt"/>
              <a:ea typeface="+mn-ea"/>
              <a:cs typeface="+mn-cs"/>
            </a:rPr>
            <a:t> </a:t>
          </a:r>
          <a:r>
            <a:rPr lang="en-US" sz="1100" b="1" i="0">
              <a:solidFill>
                <a:schemeClr val="tx1"/>
              </a:solidFill>
              <a:effectLst/>
              <a:latin typeface="+mn-lt"/>
              <a:ea typeface="+mn-ea"/>
              <a:cs typeface="+mn-cs"/>
            </a:rPr>
            <a:t>privés</a:t>
          </a:r>
          <a:r>
            <a:rPr lang="en-US" sz="1100" b="0" i="0">
              <a:solidFill>
                <a:schemeClr val="tx1"/>
              </a:solidFill>
              <a:effectLst/>
              <a:latin typeface="+mn-lt"/>
              <a:ea typeface="+mn-ea"/>
              <a:cs typeface="+mn-cs"/>
            </a:rPr>
            <a:t> de la santé, </a:t>
          </a:r>
          <a:r>
            <a:rPr lang="en-US" sz="1100" b="1" i="0">
              <a:solidFill>
                <a:schemeClr val="tx1"/>
              </a:solidFill>
              <a:effectLst/>
              <a:latin typeface="+mn-lt"/>
              <a:ea typeface="+mn-ea"/>
              <a:cs typeface="+mn-cs"/>
            </a:rPr>
            <a:t>PAS</a:t>
          </a:r>
          <a:r>
            <a:rPr lang="en-US" sz="1100" b="0" i="0">
              <a:solidFill>
                <a:schemeClr val="tx1"/>
              </a:solidFill>
              <a:effectLst/>
              <a:latin typeface="+mn-lt"/>
              <a:ea typeface="+mn-ea"/>
              <a:cs typeface="+mn-cs"/>
            </a:rPr>
            <a:t> pour les secteurs </a:t>
          </a:r>
          <a:r>
            <a:rPr lang="en-US" sz="1100" b="1" i="0">
              <a:solidFill>
                <a:schemeClr val="tx1"/>
              </a:solidFill>
              <a:effectLst/>
              <a:latin typeface="+mn-lt"/>
              <a:ea typeface="+mn-ea"/>
              <a:cs typeface="+mn-cs"/>
            </a:rPr>
            <a:t>publics</a:t>
          </a:r>
          <a:r>
            <a:rPr lang="en-US" sz="1100" b="0" i="0">
              <a:solidFill>
                <a:schemeClr val="tx1"/>
              </a:solidFill>
              <a:effectLst/>
              <a:latin typeface="+mn-lt"/>
              <a:ea typeface="+mn-ea"/>
              <a:cs typeface="+mn-cs"/>
            </a:rPr>
            <a:t>. Les calculs réalisés avec cet outil ne peuvent donc </a:t>
          </a:r>
          <a:r>
            <a:rPr lang="en-US" sz="1100" b="1" i="0">
              <a:solidFill>
                <a:schemeClr val="tx1"/>
              </a:solidFill>
              <a:effectLst/>
              <a:latin typeface="+mn-lt"/>
              <a:ea typeface="+mn-ea"/>
              <a:cs typeface="+mn-cs"/>
            </a:rPr>
            <a:t>PAS</a:t>
          </a:r>
          <a:r>
            <a:rPr lang="en-US" sz="1100" b="0" i="0">
              <a:solidFill>
                <a:schemeClr val="tx1"/>
              </a:solidFill>
              <a:effectLst/>
              <a:latin typeface="+mn-lt"/>
              <a:ea typeface="+mn-ea"/>
              <a:cs typeface="+mn-cs"/>
            </a:rPr>
            <a:t> être considérés comme une source validée d’information pour les secteurs publics de la santé. Des outils spécifiques sont prévus pour les secteurs publics, et leur mise à disposition du terrain s’effectue conformément aux accords pris dans le cadre de la concertation sociale sectorielle. Ils ne sont pas disponibles sur le site de l’IFIC.</a:t>
          </a:r>
          <a:endParaRPr lang="fr-BE" sz="900">
            <a:latin typeface="Arial" panose="020B0604020202020204" pitchFamily="34" charset="0"/>
            <a:cs typeface="Arial" panose="020B0604020202020204" pitchFamily="34" charset="0"/>
          </a:endParaRPr>
        </a:p>
        <a:p>
          <a:endParaRPr lang="fr-BE" sz="900">
            <a:latin typeface="Arial" panose="020B0604020202020204" pitchFamily="34" charset="0"/>
            <a:cs typeface="Arial" panose="020B0604020202020204" pitchFamily="34" charset="0"/>
          </a:endParaRPr>
        </a:p>
        <a:p>
          <a:r>
            <a:rPr lang="fr-BE" sz="900">
              <a:latin typeface="Arial" panose="020B0604020202020204" pitchFamily="34" charset="0"/>
              <a:cs typeface="Arial" panose="020B0604020202020204" pitchFamily="34" charset="0"/>
            </a:rPr>
            <a:t>Ce document a pour objectif de comparer,</a:t>
          </a:r>
          <a:r>
            <a:rPr lang="fr-BE" sz="900" baseline="0">
              <a:latin typeface="Arial" panose="020B0604020202020204" pitchFamily="34" charset="0"/>
              <a:cs typeface="Arial" panose="020B0604020202020204" pitchFamily="34" charset="0"/>
            </a:rPr>
            <a:t> pour une fonction IFIC donnée, l'évolution sur l'ensemble de la carrière </a:t>
          </a:r>
          <a:br>
            <a:rPr lang="fr-BE" sz="900" baseline="0">
              <a:latin typeface="Arial" panose="020B0604020202020204" pitchFamily="34" charset="0"/>
              <a:cs typeface="Arial" panose="020B0604020202020204" pitchFamily="34" charset="0"/>
            </a:rPr>
          </a:br>
          <a:r>
            <a:rPr lang="fr-BE" sz="900" baseline="0">
              <a:latin typeface="Arial" panose="020B0604020202020204" pitchFamily="34" charset="0"/>
              <a:cs typeface="Arial" panose="020B0604020202020204" pitchFamily="34" charset="0"/>
            </a:rPr>
            <a:t>- de l'échelle salariale selon le barème-cible IFIC de la catégorie de fonction correspondante, en incluant le cas échéant un complément de spécialisation TPP/QPP et</a:t>
          </a:r>
          <a:br>
            <a:rPr lang="fr-BE" sz="900" baseline="0">
              <a:latin typeface="Arial" panose="020B0604020202020204" pitchFamily="34" charset="0"/>
              <a:cs typeface="Arial" panose="020B0604020202020204" pitchFamily="34" charset="0"/>
            </a:rPr>
          </a:br>
          <a:r>
            <a:rPr lang="fr-BE" sz="900" baseline="0">
              <a:latin typeface="Arial" panose="020B0604020202020204" pitchFamily="34" charset="0"/>
              <a:cs typeface="Arial" panose="020B0604020202020204" pitchFamily="34" charset="0"/>
            </a:rPr>
            <a:t>- de l'échelle salariale selon un "ancien barème" de la CP 330, en incluant le cas échéant une allocation de foyer/résidence, un supplément ou un complément de fonction, une prime TPP/QPP ou une prime non sectorielle (en € ou en %).</a:t>
          </a:r>
        </a:p>
        <a:p>
          <a:endParaRPr lang="fr-BE" sz="900" baseline="0">
            <a:latin typeface="Arial" panose="020B0604020202020204" pitchFamily="34" charset="0"/>
            <a:cs typeface="Arial" panose="020B0604020202020204" pitchFamily="34" charset="0"/>
          </a:endParaRPr>
        </a:p>
        <a:p>
          <a:r>
            <a:rPr lang="fr-BE" sz="900" i="1">
              <a:latin typeface="Arial" panose="020B0604020202020204" pitchFamily="34" charset="0"/>
              <a:cs typeface="Arial" panose="020B0604020202020204" pitchFamily="34" charset="0"/>
            </a:rPr>
            <a:t>Veuillez compléter les cellules en bleu en sélectionnant une des options du menu déroulant et les cellules en gris en indiquant un pourcentage</a:t>
          </a:r>
          <a:r>
            <a:rPr lang="fr-BE" sz="900" i="1" baseline="0">
              <a:latin typeface="Arial" panose="020B0604020202020204" pitchFamily="34" charset="0"/>
              <a:cs typeface="Arial" panose="020B0604020202020204" pitchFamily="34" charset="0"/>
            </a:rPr>
            <a:t> ou un montant en euros</a:t>
          </a:r>
          <a:r>
            <a:rPr lang="fr-BE" sz="900" i="1">
              <a:latin typeface="Arial" panose="020B0604020202020204" pitchFamily="34" charset="0"/>
              <a:cs typeface="Arial" panose="020B0604020202020204" pitchFamily="34" charset="0"/>
            </a:rPr>
            <a:t>. </a:t>
          </a:r>
        </a:p>
        <a:p>
          <a:r>
            <a:rPr lang="fr-BE" sz="900" i="1">
              <a:latin typeface="Arial" panose="020B0604020202020204" pitchFamily="34" charset="0"/>
              <a:cs typeface="Arial" panose="020B0604020202020204" pitchFamily="34" charset="0"/>
            </a:rPr>
            <a:t>Si l'échelle de base que vous souhaitez appliquer n'est pas un barème sectoriel, veuillez indiquer le détail de l'échelle barémique dans l'onglet "Autre barème" et sélectionner le dernier barème actuel de la liste déroulante (BI). </a:t>
          </a:r>
          <a:r>
            <a:rPr lang="fr-BE" sz="900" i="1" u="sng">
              <a:latin typeface="Arial" panose="020B0604020202020204" pitchFamily="34" charset="0"/>
              <a:cs typeface="Arial" panose="020B0604020202020204" pitchFamily="34" charset="0"/>
            </a:rPr>
            <a:t>ATTENTION</a:t>
          </a:r>
          <a:r>
            <a:rPr lang="fr-BE" sz="900" i="1" baseline="0">
              <a:latin typeface="Arial" panose="020B0604020202020204" pitchFamily="34" charset="0"/>
              <a:cs typeface="Arial" panose="020B0604020202020204" pitchFamily="34" charset="0"/>
            </a:rPr>
            <a:t> : dans ce cas, il est impératif de choisir l'option "Non" pour les cellules B11, B12, B13 et B14.</a:t>
          </a:r>
          <a:endParaRPr lang="fr-BE" sz="900" i="1">
            <a:latin typeface="Arial" panose="020B0604020202020204" pitchFamily="34" charset="0"/>
            <a:cs typeface="Arial" panose="020B0604020202020204" pitchFamily="34" charset="0"/>
          </a:endParaRPr>
        </a:p>
        <a:p>
          <a:endParaRPr lang="fr-BE" sz="900">
            <a:latin typeface="Arial" panose="020B0604020202020204" pitchFamily="34" charset="0"/>
            <a:cs typeface="Arial" panose="020B0604020202020204" pitchFamily="34" charset="0"/>
          </a:endParaRPr>
        </a:p>
        <a:p>
          <a:r>
            <a:rPr lang="fr-BE" sz="900">
              <a:latin typeface="Arial" panose="020B0604020202020204" pitchFamily="34" charset="0"/>
              <a:cs typeface="Arial" panose="020B0604020202020204" pitchFamily="34" charset="0"/>
            </a:rPr>
            <a:t>Sur la base des informations indiquées, le barème-cible</a:t>
          </a:r>
          <a:r>
            <a:rPr lang="fr-BE" sz="900" baseline="0">
              <a:latin typeface="Arial" panose="020B0604020202020204" pitchFamily="34" charset="0"/>
              <a:cs typeface="Arial" panose="020B0604020202020204" pitchFamily="34" charset="0"/>
            </a:rPr>
            <a:t> </a:t>
          </a:r>
          <a:r>
            <a:rPr lang="fr-BE" sz="900">
              <a:latin typeface="Arial" panose="020B0604020202020204" pitchFamily="34" charset="0"/>
              <a:cs typeface="Arial" panose="020B0604020202020204" pitchFamily="34" charset="0"/>
            </a:rPr>
            <a:t>IFIC est calculé et affiché, pour chaque année d'ancienneté, dans la colonne K. Tant la colonne G (salaire mensuel brut ancien barème)</a:t>
          </a:r>
          <a:r>
            <a:rPr lang="fr-BE" sz="900" baseline="0">
              <a:latin typeface="Arial" panose="020B0604020202020204" pitchFamily="34" charset="0"/>
              <a:cs typeface="Arial" panose="020B0604020202020204" pitchFamily="34" charset="0"/>
            </a:rPr>
            <a:t> que la colonne K (salaire mensuel brut selon le barème IFIC) tiennent compte du temps de travail renseigné dans la cellule B29. </a:t>
          </a:r>
          <a:r>
            <a:rPr lang="fr-BE" sz="900">
              <a:latin typeface="Arial" panose="020B0604020202020204" pitchFamily="34" charset="0"/>
              <a:cs typeface="Arial" panose="020B0604020202020204" pitchFamily="34" charset="0"/>
            </a:rPr>
            <a:t>Le</a:t>
          </a:r>
          <a:r>
            <a:rPr lang="fr-BE" sz="900" baseline="0">
              <a:latin typeface="Arial" panose="020B0604020202020204" pitchFamily="34" charset="0"/>
              <a:cs typeface="Arial" panose="020B0604020202020204" pitchFamily="34" charset="0"/>
            </a:rPr>
            <a:t> salaire horaire dans la colonne R est, en revanche, calculé sur la base d'un temps plein.</a:t>
          </a:r>
          <a:endParaRPr lang="fr-BE" sz="900">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42333</xdr:colOff>
      <xdr:row>4</xdr:row>
      <xdr:rowOff>42333</xdr:rowOff>
    </xdr:from>
    <xdr:to>
      <xdr:col>12</xdr:col>
      <xdr:colOff>190500</xdr:colOff>
      <xdr:row>16</xdr:row>
      <xdr:rowOff>84666</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746250" y="1005416"/>
          <a:ext cx="5672667" cy="194733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Dans le tableau ci-contre, indiquez</a:t>
          </a:r>
          <a:r>
            <a:rPr lang="fr-BE" sz="1100" baseline="0"/>
            <a:t> pour chaque année d'ancienneté barémique le montant mensuel brut correspondant au barème "ancien".</a:t>
          </a:r>
        </a:p>
        <a:p>
          <a:endParaRPr lang="fr-BE" sz="1100" baseline="0"/>
        </a:p>
        <a:p>
          <a:r>
            <a:rPr lang="fr-BE" sz="1100" u="sng" baseline="0"/>
            <a:t>ATTENTION</a:t>
          </a:r>
          <a:r>
            <a:rPr lang="fr-BE" sz="1100" u="none" baseline="0"/>
            <a:t> </a:t>
          </a:r>
          <a:r>
            <a:rPr lang="fr-BE" sz="1100" baseline="0"/>
            <a:t>: si les éléments sectoriels ci-dessous doivent être pris en considération dans l'ancien barème, il est nécessaire de </a:t>
          </a:r>
          <a:r>
            <a:rPr lang="fr-BE" sz="1100" u="sng" baseline="0"/>
            <a:t>les inclure directement dans le montant mensuel</a:t>
          </a:r>
          <a:r>
            <a:rPr lang="fr-BE" sz="1100" u="none" baseline="0"/>
            <a:t> </a:t>
          </a:r>
          <a:r>
            <a:rPr lang="fr-BE" sz="1100" baseline="0"/>
            <a:t>renseigné (Il ne sera en effet plus possible de les ajouter via les menus déroulants de l'onglet "Calculateur barème IFIC") : </a:t>
          </a:r>
        </a:p>
        <a:p>
          <a:r>
            <a:rPr lang="fr-BE" sz="1100" baseline="0"/>
            <a:t>    -  Allocation de foyer ou résidence;</a:t>
          </a:r>
        </a:p>
        <a:p>
          <a:r>
            <a:rPr lang="fr-BE" sz="1100" baseline="0"/>
            <a:t>    -  Supplément de fonction;</a:t>
          </a:r>
        </a:p>
        <a:p>
          <a:r>
            <a:rPr lang="fr-BE" sz="1100" baseline="0"/>
            <a:t>    -  Complément de fonction.</a:t>
          </a:r>
          <a:endParaRPr lang="fr-B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21"/>
  <sheetViews>
    <sheetView workbookViewId="0">
      <selection activeCell="D13" sqref="D13"/>
    </sheetView>
  </sheetViews>
  <sheetFormatPr defaultRowHeight="13.2" x14ac:dyDescent="0.25"/>
  <cols>
    <col min="1" max="1" width="11.109375" customWidth="1"/>
  </cols>
  <sheetData>
    <row r="1" spans="1:12" x14ac:dyDescent="0.25">
      <c r="I1" t="s">
        <v>97</v>
      </c>
    </row>
    <row r="2" spans="1:12" x14ac:dyDescent="0.25">
      <c r="A2" s="94" t="s">
        <v>91</v>
      </c>
      <c r="B2" s="94"/>
      <c r="C2" s="94"/>
      <c r="D2" s="50">
        <v>1</v>
      </c>
      <c r="J2" t="s">
        <v>369</v>
      </c>
      <c r="L2" s="4">
        <v>0</v>
      </c>
    </row>
    <row r="3" spans="1:12" x14ac:dyDescent="0.25">
      <c r="A3" s="95" t="s">
        <v>95</v>
      </c>
      <c r="B3" s="96" t="s">
        <v>92</v>
      </c>
      <c r="C3" s="97"/>
      <c r="D3" s="29">
        <f>IFERROR(VLOOKUP(Paramètres!D16,'Barèmes-cible'!$A$6:$AX$23,50,FALSE),0)</f>
        <v>12</v>
      </c>
      <c r="I3" t="s">
        <v>99</v>
      </c>
      <c r="J3" t="s">
        <v>67</v>
      </c>
      <c r="L3" s="4">
        <v>1</v>
      </c>
    </row>
    <row r="4" spans="1:12" x14ac:dyDescent="0.25">
      <c r="A4" s="95"/>
      <c r="B4" s="96" t="s">
        <v>93</v>
      </c>
      <c r="C4" s="97"/>
      <c r="D4" s="29">
        <f>IFERROR(VLOOKUP(Paramètres!D17,'Barèmes-cible'!$A$6:$AX$23,50,FALSE),0)</f>
        <v>0</v>
      </c>
      <c r="I4" t="s">
        <v>98</v>
      </c>
      <c r="J4" t="s">
        <v>68</v>
      </c>
    </row>
    <row r="5" spans="1:12" x14ac:dyDescent="0.25">
      <c r="A5" s="95"/>
      <c r="B5" s="96" t="s">
        <v>94</v>
      </c>
      <c r="C5" s="97"/>
      <c r="D5" s="29">
        <f>IFERROR(VLOOKUP(Paramètres!D18,'Barèmes-cible'!$A$6:$AX$23,50,FALSE),0)</f>
        <v>0</v>
      </c>
    </row>
    <row r="6" spans="1:12" x14ac:dyDescent="0.25">
      <c r="A6" s="94" t="s">
        <v>85</v>
      </c>
      <c r="B6" s="94"/>
      <c r="C6" s="94"/>
      <c r="D6" s="29" t="str">
        <f>IF('Calculateur barème IFIC '!B41&gt;=D7,IF(Paramètres!D3&gt;Paramètres!D4,IF(Paramètres!D3&gt;Paramètres!D5,"Full cat 1","Répartition"),"Répartition"),IF('Calculateur barème IFIC '!B46&gt;=D7,IF(Paramètres!D4&gt;Paramètres!D3,IF(Paramètres!D4&gt;Paramètres!D5,"Full cat 2","Répartition"),"Répartition"),IF('Calculateur barème IFIC '!B51&gt;=D7,IF(Paramètres!D5&gt;Paramètres!D3,IF(Paramètres!D5&gt;Paramètres!D4,"Full cat 3","Répartition"),"Répartition"),"Répartition")))</f>
        <v>Full cat 1</v>
      </c>
    </row>
    <row r="7" spans="1:12" x14ac:dyDescent="0.25">
      <c r="A7" s="94" t="s">
        <v>86</v>
      </c>
      <c r="B7" s="94"/>
      <c r="C7" s="94"/>
      <c r="D7" s="37">
        <v>0.7</v>
      </c>
    </row>
    <row r="8" spans="1:12" x14ac:dyDescent="0.25">
      <c r="A8" s="94" t="s">
        <v>75</v>
      </c>
      <c r="B8" s="94"/>
      <c r="C8" s="94"/>
      <c r="D8" s="39">
        <f>IF('Calculateur barème IFIC '!B11="oui",1,0)</f>
        <v>0</v>
      </c>
    </row>
    <row r="9" spans="1:12" x14ac:dyDescent="0.25">
      <c r="A9" s="94" t="s">
        <v>76</v>
      </c>
      <c r="B9" s="94"/>
      <c r="C9" s="94"/>
      <c r="D9" s="39">
        <f>IF('Calculateur barème IFIC '!B12="oui",1,0)</f>
        <v>1</v>
      </c>
    </row>
    <row r="10" spans="1:12" x14ac:dyDescent="0.25">
      <c r="A10" s="94" t="s">
        <v>77</v>
      </c>
      <c r="B10" s="94"/>
      <c r="C10" s="94"/>
      <c r="D10" s="39">
        <f>IF('Calculateur barème IFIC '!B13="oui",1,0)</f>
        <v>0</v>
      </c>
    </row>
    <row r="11" spans="1:12" x14ac:dyDescent="0.25">
      <c r="A11" s="94" t="s">
        <v>78</v>
      </c>
      <c r="B11" s="94"/>
      <c r="C11" s="94"/>
      <c r="D11" s="39">
        <f>IF('Calculateur barème IFIC '!B14="oui",1,0)</f>
        <v>0</v>
      </c>
    </row>
    <row r="12" spans="1:12" x14ac:dyDescent="0.25">
      <c r="A12" t="s">
        <v>333</v>
      </c>
      <c r="D12" s="54">
        <f>'Calculateur barème IFIC '!B29/38</f>
        <v>1</v>
      </c>
    </row>
    <row r="13" spans="1:12" x14ac:dyDescent="0.25">
      <c r="A13" t="s">
        <v>332</v>
      </c>
      <c r="D13">
        <v>2366.9299999999998</v>
      </c>
    </row>
    <row r="14" spans="1:12" x14ac:dyDescent="0.25">
      <c r="A14" t="s">
        <v>334</v>
      </c>
      <c r="D14" s="53">
        <f>IF(AND(OR('Calculateur barème IFIC '!$B$6='Match code-catégorie'!F3,'Calculateur barème IFIC '!$B$5='Match code-catégorie'!$D$3),(VLOOKUP('Calculateur barème IFIC '!$B$10,barèmesactuels,'Calculateur barème IFIC '!C21+2,FALSE)+Paramètres!$D$8*VLOOKUP('Calculateur barème IFIC '!$B$10,Foyer,'Calculateur barème IFIC '!C21+2,FALSE)+Paramètres!$D$9*VLOOKUP('Calculateur barème IFIC '!$B$10,Residence,'Calculateur barème IFIC '!C21+2,FALSE))&lt;Paramètres!$D$13),2,IF(AND(OR('Calculateur barème IFIC '!$B$6='Match code-catégorie'!$F$4,'Calculateur barème IFIC '!$B$6='Match code-catégorie'!$F$5,'Calculateur barème IFIC '!$B$6='Match code-catégorie'!$F$6),VLOOKUP('Calculateur barème IFIC '!$B$10,barèmesactuels,'Calculateur barème IFIC '!C21+2,FALSE)&lt;Paramètres!$D$13),3,1))</f>
        <v>1</v>
      </c>
    </row>
    <row r="16" spans="1:12" x14ac:dyDescent="0.25">
      <c r="A16" t="s">
        <v>79</v>
      </c>
      <c r="D16" s="40">
        <f>IF('Calculateur barème IFIC '!B39="Manquant",'Calculateur barème IFIC '!B42,IF(COUNTIF(Fonctionsdifreg,'Calculateur barème IFIC '!B39)&lt;&gt;0,IF('Calculateur barème IFIC '!B37="&lt; Bachelier","14B",14),VLOOKUP('Calculateur barème IFIC '!B39,'Match code-catégorie'!$A$1:$C$223,3,FALSE)))</f>
        <v>14</v>
      </c>
      <c r="F16" s="46"/>
    </row>
    <row r="17" spans="1:4" x14ac:dyDescent="0.25">
      <c r="A17" t="s">
        <v>80</v>
      </c>
      <c r="D17" s="40">
        <f>IF('Calculateur barème IFIC '!B44="",0,IF('Calculateur barème IFIC '!B44="Manquant",'Calculateur barème IFIC '!B47,IF(COUNTIF(Fonctionsdifreg,'Calculateur barème IFIC '!B44)&lt;&gt;0,IF('Calculateur barème IFIC '!B37="&lt; Bachelier","14B",14),VLOOKUP('Calculateur barème IFIC '!B44,'Match code-catégorie'!$A$1:$C$223,3,FALSE))))</f>
        <v>0</v>
      </c>
    </row>
    <row r="18" spans="1:4" x14ac:dyDescent="0.25">
      <c r="A18" t="s">
        <v>81</v>
      </c>
      <c r="D18" s="40">
        <f>IF('Calculateur barème IFIC '!B49="",0,IF('Calculateur barème IFIC '!B49="Manquant",'Calculateur barème IFIC '!B52,IF(COUNTIF(Fonctionsdifreg,'Calculateur barème IFIC '!B49)&lt;&gt;0,IF('Calculateur barème IFIC '!B37="&lt; Bachelier","14B",14),VLOOKUP('Calculateur barème IFIC '!B49,'Match code-catégorie'!$A$1:$C$223,3,FALSE))))</f>
        <v>0</v>
      </c>
    </row>
    <row r="20" spans="1:4" x14ac:dyDescent="0.25">
      <c r="A20" t="s">
        <v>351</v>
      </c>
      <c r="D20">
        <f>IF('Calculateur barème IFIC '!B5="",1,0)</f>
        <v>0</v>
      </c>
    </row>
    <row r="21" spans="1:4" x14ac:dyDescent="0.25">
      <c r="A21" t="s">
        <v>350</v>
      </c>
      <c r="D21">
        <f>IF(AND('Calculateur barème IFIC '!B5="Privés Régionalisés flamands",'Calculateur barème IFIC '!B6=""),1,0)</f>
        <v>0</v>
      </c>
    </row>
  </sheetData>
  <mergeCells count="11">
    <mergeCell ref="A11:C11"/>
    <mergeCell ref="A6:C6"/>
    <mergeCell ref="A7:C7"/>
    <mergeCell ref="A2:C2"/>
    <mergeCell ref="A8:C8"/>
    <mergeCell ref="A9:C9"/>
    <mergeCell ref="A10:C10"/>
    <mergeCell ref="A3:A5"/>
    <mergeCell ref="B3:C3"/>
    <mergeCell ref="B4:C4"/>
    <mergeCell ref="B5:C5"/>
  </mergeCells>
  <dataValidations count="1">
    <dataValidation allowBlank="1" showInputMessage="1" showErrorMessage="1" error="blabla" sqref="D12" xr:uid="{00000000-0002-0000-0000-000000000000}"/>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'Barèmes-cible'!$A$6:$A$23</xm:f>
          </x14:formula1>
          <xm:sqref>D16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V63"/>
  <sheetViews>
    <sheetView tabSelected="1" zoomScale="90" zoomScaleNormal="90" workbookViewId="0"/>
  </sheetViews>
  <sheetFormatPr defaultRowHeight="13.2" x14ac:dyDescent="0.25"/>
  <cols>
    <col min="1" max="1" width="56.44140625" customWidth="1"/>
    <col min="2" max="2" width="26" customWidth="1"/>
    <col min="3" max="3" width="3.88671875" customWidth="1"/>
    <col min="4" max="4" width="8.33203125" customWidth="1"/>
    <col min="5" max="6" width="4" customWidth="1"/>
    <col min="7" max="7" width="15.109375" customWidth="1"/>
    <col min="8" max="10" width="10" hidden="1" customWidth="1"/>
    <col min="11" max="11" width="11.5546875" customWidth="1"/>
    <col min="12" max="12" width="4" hidden="1" customWidth="1"/>
    <col min="13" max="13" width="11.5546875" hidden="1" customWidth="1"/>
    <col min="14" max="16" width="10" hidden="1" customWidth="1"/>
    <col min="17" max="17" width="11.5546875" hidden="1" customWidth="1"/>
    <col min="18" max="18" width="10" customWidth="1"/>
    <col min="19" max="19" width="11.5546875" customWidth="1"/>
    <col min="20" max="20" width="12.33203125" customWidth="1"/>
    <col min="21" max="21" width="4" customWidth="1"/>
  </cols>
  <sheetData>
    <row r="1" spans="1:22" ht="36" customHeight="1" thickBot="1" x14ac:dyDescent="0.3">
      <c r="A1" s="66" t="s">
        <v>382</v>
      </c>
    </row>
    <row r="2" spans="1:22" ht="93" customHeight="1" x14ac:dyDescent="0.25">
      <c r="A2" s="85" t="s">
        <v>384</v>
      </c>
      <c r="B2" s="86"/>
    </row>
    <row r="3" spans="1:22" ht="20.25" customHeight="1" thickBot="1" x14ac:dyDescent="0.3">
      <c r="A3" s="87"/>
      <c r="B3" s="88"/>
    </row>
    <row r="4" spans="1:22" ht="13.5" customHeight="1" x14ac:dyDescent="0.25">
      <c r="A4" s="73" t="s">
        <v>375</v>
      </c>
      <c r="G4" s="46"/>
      <c r="V4" s="46"/>
    </row>
    <row r="5" spans="1:22" ht="20.25" customHeight="1" x14ac:dyDescent="0.25">
      <c r="A5" s="70" t="s">
        <v>368</v>
      </c>
      <c r="B5" s="68" t="s">
        <v>325</v>
      </c>
      <c r="G5" s="46"/>
      <c r="V5" s="46"/>
    </row>
    <row r="6" spans="1:22" ht="19.5" customHeight="1" x14ac:dyDescent="0.25">
      <c r="A6" s="67" t="s">
        <v>330</v>
      </c>
      <c r="B6" s="68" t="s">
        <v>349</v>
      </c>
      <c r="V6" s="46"/>
    </row>
    <row r="7" spans="1:22" ht="13.5" customHeight="1" x14ac:dyDescent="0.25">
      <c r="A7" s="31"/>
      <c r="V7" s="46"/>
    </row>
    <row r="8" spans="1:22" ht="18" customHeight="1" x14ac:dyDescent="0.25">
      <c r="A8" s="47" t="s">
        <v>357</v>
      </c>
      <c r="G8" s="80" t="s">
        <v>364</v>
      </c>
      <c r="H8" s="82" t="s">
        <v>90</v>
      </c>
      <c r="I8" s="83"/>
      <c r="J8" s="84"/>
      <c r="K8" s="80" t="s">
        <v>365</v>
      </c>
      <c r="M8" s="80" t="s">
        <v>354</v>
      </c>
      <c r="N8" s="82" t="s">
        <v>90</v>
      </c>
      <c r="O8" s="83"/>
      <c r="P8" s="84"/>
      <c r="Q8" s="80" t="s">
        <v>90</v>
      </c>
      <c r="R8" s="80" t="s">
        <v>366</v>
      </c>
    </row>
    <row r="9" spans="1:22" ht="31.95" customHeight="1" x14ac:dyDescent="0.25">
      <c r="A9" s="33"/>
      <c r="D9" s="31"/>
      <c r="G9" s="81"/>
      <c r="H9" s="38" t="s">
        <v>87</v>
      </c>
      <c r="I9" s="38" t="s">
        <v>88</v>
      </c>
      <c r="J9" s="38" t="s">
        <v>89</v>
      </c>
      <c r="K9" s="81"/>
      <c r="M9" s="81"/>
      <c r="N9" s="38" t="s">
        <v>87</v>
      </c>
      <c r="O9" s="38" t="s">
        <v>88</v>
      </c>
      <c r="P9" s="38" t="s">
        <v>89</v>
      </c>
      <c r="Q9" s="81"/>
      <c r="R9" s="81"/>
      <c r="S9" s="77"/>
    </row>
    <row r="10" spans="1:22" x14ac:dyDescent="0.25">
      <c r="A10" t="s">
        <v>358</v>
      </c>
      <c r="B10" s="40" t="s">
        <v>31</v>
      </c>
      <c r="E10" s="90" t="s">
        <v>96</v>
      </c>
      <c r="F10" s="29">
        <v>0</v>
      </c>
      <c r="G10" s="43">
        <f>IF(Paramètres!D20=1,'Match code-catégorie'!$K$2,IF(Paramètres!D21=1,'Match code-catégorie'!$K$3,IF(Paramètres!D14=2,ROUND(Paramètres!$D$13*Paramètres!$D$12,2),IF(Paramètres!D14=3,ROUND((Paramètres!$D$13+Paramètres!$D$8*VLOOKUP($B$10,Foyer,F10+2,FALSE)+Paramètres!$D$9*VLOOKUP($B$10,Residence,F10+2,FALSE)+Paramètres!$D$10*VLOOKUP($B$10,Supplement,F10+2,FALSE)+Paramètres!$D$11*VLOOKUP($B$10,Complement,F10+2,FALSE)+VLOOKUP($B$15,'TPP-QPP'!$A$1:$C$4,3,FALSE)*(IF($B$17="non",$B$19,100%))+$B$33)*Paramètres!$D$12,2),ROUND(((VLOOKUP($B$10,barèmesactuels,F10+2,FALSE)+$B$32*VLOOKUP($B$10,barèmesactuels,F10+2,FALSE)+Paramètres!$D$8*VLOOKUP($B$10,Foyer,F10+2,FALSE)+Paramètres!$D$9*VLOOKUP($B$10,Residence,F10+2,FALSE)+Paramètres!$D$10*VLOOKUP($B$10,Supplement,F10+2,FALSE)+Paramètres!$D$11*VLOOKUP($B$10,Complement,F10+2,FALSE)+VLOOKUP($B$15,'TPP-QPP'!$A$1:$C$4,3,FALSE)*(IF($B$17="non",$B$19,100%))+$B$33))*Paramètres!$D$12,2)))))</f>
        <v>3092.55</v>
      </c>
      <c r="H10" s="43">
        <f>IF(Paramètres!$D$6="Full cat 1",(VLOOKUP(Paramètres!$D$16,barèmescible,F10+2,FALSE)+VLOOKUP($B$22,'TPP-QPP'!$A$1:$E$4,5,FALSE)*(IF($B$24="non",$B$26,100%)))*Paramètres!$D$12,IF(Paramètres!$D$6="Répartition",(($B$41*VLOOKUP(Paramètres!$D$16,barèmescible,F10+2,FALSE))+VLOOKUP($B$22,'TPP-QPP'!$A$1:$E$4,5,FALSE)*(IF($B$24="non",$B$26,100%)))*Paramètres!$D$12,0))</f>
        <v>3447.52</v>
      </c>
      <c r="I10" s="43">
        <f>IF($B$44="",0,IF(Paramètres!$D$6="Full cat 2",(VLOOKUP(Paramètres!$D$17,barèmescible,$F10+2,FALSE)+VLOOKUP($B$22,'TPP-QPP'!$A$1:$E$4,5,FALSE)*(IF($B$24="non",$B$26,100%)))*Paramètres!$D$12,IF(Paramètres!$D$6="Répartition",$B$46*VLOOKUP(Paramètres!$D$17,barèmescible,$F10+2,FALSE)*Paramètres!$D$12,0)))</f>
        <v>0</v>
      </c>
      <c r="J10" s="43">
        <f>IF($B$49="",0,IF(Paramètres!$D$6="Full cat 3",(VLOOKUP(Paramètres!$D$18,barèmescible,$F10+2,FALSE)+VLOOKUP($B$22,'TPP-QPP'!$A$1:$E$4,5,FALSE)*(IF($B$24="non",$B$26,100%)))*Paramètres!$D$12,IF(Paramètres!$D$6="Répartition",$B$51*VLOOKUP(Paramètres!$D$18,barèmescible,$F10+2,FALSE)*Paramètres!$D$12,0)))</f>
        <v>0</v>
      </c>
      <c r="K10" s="43">
        <f>IF(Paramètres!$D$20=1,'Match code-catégorie'!$K$2,IF(Paramètres!$D$21=1,'Match code-catégorie'!$K$3,ROUND(SUM(H10:J10),2)))</f>
        <v>3447.52</v>
      </c>
      <c r="L10" s="29">
        <v>0</v>
      </c>
      <c r="M10" s="43">
        <f>IF(Paramètres!D14=2,ROUND(Paramètres!$D$13,2),IF(Paramètres!D14=3,ROUND((Paramètres!$D$13+Paramètres!$D$8*VLOOKUP($B$10,Foyer,F10+2,FALSE)+Paramètres!$D$9*VLOOKUP($B$10,Residence,F10+2,FALSE)+Paramètres!$D$10*VLOOKUP($B$10,Supplement,F10+2,FALSE)+Paramètres!$D$11*VLOOKUP($B$10,Complement,F10+2,FALSE)+VLOOKUP($B$15,'TPP-QPP'!$A$1:$C$4,3,FALSE)*(IF($B$17="non",$B$19,100%))+$B$33),2),ROUND(((VLOOKUP($B$10,barèmesactuels,F10+2,FALSE)+$B$32*VLOOKUP($B$10,barèmesactuels,F10+2,FALSE)+Paramètres!$D$8*VLOOKUP($B$10,Foyer,F10+2,FALSE)+Paramètres!$D$9*VLOOKUP($B$10,Residence,F10+2,FALSE)+Paramètres!$D$10*VLOOKUP($B$10,Supplement,F10+2,FALSE)+Paramètres!$D$11*VLOOKUP($B$10,Complement,F10+2,FALSE)+VLOOKUP($B$15,'TPP-QPP'!$A$1:$C$4,3,FALSE)*(IF($B$17="non",$B$19,100%))+$B$33)),2)))</f>
        <v>3092.55</v>
      </c>
      <c r="N10" s="43">
        <f>IF(Paramètres!$D$6="Full cat 1",VLOOKUP(Paramètres!$D$16,barèmescible,L10+2,FALSE)+VLOOKUP($B$22,'TPP-QPP'!$A$1:$E$4,5,FALSE)*(IF($B$24="non",$B$26,100%)),IF(Paramètres!$D$6="Répartition",$B$41*VLOOKUP(Paramètres!$D$16,barèmescible,L10+2,FALSE)+VLOOKUP($B$22,'TPP-QPP'!$A$1:$E$4,5,FALSE)*(IF($B$24="non",$B$26,100%)),0))</f>
        <v>3447.52</v>
      </c>
      <c r="O10" s="43">
        <f>IF($B$44="",0,IF(Paramètres!$D$6="Full cat 2",VLOOKUP(Paramètres!$D$17,barèmescible,$F10+2,FALSE)+VLOOKUP($B$22,'TPP-QPP'!$A$1:$E$4,5,FALSE)*(IF($B$24="non",$B$26,100%)),IF(Paramètres!$D$6="Répartition",$B$46*VLOOKUP(Paramètres!$D$17,barèmescible,$F10+2,FALSE),0)))</f>
        <v>0</v>
      </c>
      <c r="P10" s="43">
        <f>IF($B$49="",0,IF(Paramètres!$D$6="Full cat 3",VLOOKUP(Paramètres!$D$18,barèmescible,$F10+2,FALSE)+VLOOKUP($B$22,'TPP-QPP'!$A$1:$E$4,5,FALSE)*(IF($B$24="non",$B$26,100%)),IF(Paramètres!$D$6="Répartition",$B$51*VLOOKUP(Paramètres!$D$18,barèmescible,$F10+2,FALSE),0)))</f>
        <v>0</v>
      </c>
      <c r="Q10" s="43">
        <f t="shared" ref="Q10" si="0">ROUND(SUM(N10:P10),2)</f>
        <v>3447.52</v>
      </c>
      <c r="R10" s="44">
        <f>IF(Paramètres!$D$20=1,'Match code-catégorie'!$K$2,IF(Paramètres!$D$21=1,'Match code-catégorie'!$K$3,ROUND(Q10*12/1976,4)))</f>
        <v>20.936399999999999</v>
      </c>
      <c r="S10" s="76"/>
      <c r="V10" s="45"/>
    </row>
    <row r="11" spans="1:22" x14ac:dyDescent="0.25">
      <c r="A11" t="s">
        <v>75</v>
      </c>
      <c r="B11" s="40" t="s">
        <v>98</v>
      </c>
      <c r="C11" s="32"/>
      <c r="D11" s="32"/>
      <c r="E11" s="90"/>
      <c r="F11" s="29">
        <v>1</v>
      </c>
      <c r="G11" s="43">
        <f>IF(Paramètres!$D$20=1,'Match code-catégorie'!$K$2,IF(Paramètres!$D$21=1,'Match code-catégorie'!$K$3,ROUND(((VLOOKUP($B$10,barèmesactuels,F11+2,FALSE)+$B$32*VLOOKUP($B$10,barèmesactuels,F11+2,FALSE)+Paramètres!$D$8*VLOOKUP($B$10,Foyer,F11+2,FALSE)+Paramètres!$D$9*VLOOKUP($B$10,Residence,F11+2,FALSE)+Paramètres!$D$10*VLOOKUP($B$10,Supplement,F11+2,FALSE)+Paramètres!$D$11*VLOOKUP($B$10,Complement,F11+2,FALSE)+VLOOKUP($B$15,'TPP-QPP'!$A$1:$C$4,3,FALSE)*(IF($B$17="non",$B$19,100%))+$B$33))*Paramètres!$D$12,2)))</f>
        <v>3315.25</v>
      </c>
      <c r="H11" s="43">
        <f>IF(Paramètres!$D$6="Full cat 1",(VLOOKUP(Paramètres!$D$16,barèmescible,F11+2,FALSE)+VLOOKUP($B$22,'TPP-QPP'!$A$1:$E$4,5,FALSE)*(IF($B$24="non",$B$26,100%)))*Paramètres!$D$12,IF(Paramètres!$D$6="Répartition",(($B$41*VLOOKUP(Paramètres!$D$16,barèmescible,F11+2,FALSE))+VLOOKUP($B$22,'TPP-QPP'!$A$1:$E$4,5,FALSE)*(IF($B$24="non",$B$26,100%)))*Paramètres!$D$12,0))</f>
        <v>3571.64</v>
      </c>
      <c r="I11" s="43">
        <f>IF($B$44="",0,IF(Paramètres!$D$6="Full cat 2",(VLOOKUP(Paramètres!$D$17,barèmescible,$F11+2,FALSE)+VLOOKUP($B$22,'TPP-QPP'!$A$1:$E$4,5,FALSE)*(IF($B$24="non",$B$26,100%)))*Paramètres!$D$12,IF(Paramètres!$D$6="Répartition",$B$46*VLOOKUP(Paramètres!$D$17,barèmescible,$F11+2,FALSE)*Paramètres!$D$12,0)))</f>
        <v>0</v>
      </c>
      <c r="J11" s="43">
        <f>IF($B$49="",0,IF(Paramètres!$D$6="Full cat 3",(VLOOKUP(Paramètres!$D$18,barèmescible,$F11+2,FALSE)+VLOOKUP($B$22,'TPP-QPP'!$A$1:$E$4,5,FALSE)*(IF($B$24="non",$B$26,100%)))*Paramètres!$D$12,IF(Paramètres!$D$6="Répartition",$B$51*VLOOKUP(Paramètres!$D$18,barèmescible,$F11+2,FALSE)*Paramètres!$D$12,0)))</f>
        <v>0</v>
      </c>
      <c r="K11" s="43">
        <f>IF(Paramètres!$D$20=1,'Match code-catégorie'!$K$2,IF(Paramètres!$D$21=1,'Match code-catégorie'!$K$3,ROUND(SUM(H11:J11),2)))</f>
        <v>3571.64</v>
      </c>
      <c r="L11" s="29">
        <v>1</v>
      </c>
      <c r="M11" s="43">
        <f>ROUND(((VLOOKUP($B$10,barèmesactuels,F11+2,FALSE)+$B$32*VLOOKUP($B$10,barèmesactuels,F11+2,FALSE)+Paramètres!$D$8*VLOOKUP($B$10,Foyer,F11+2,FALSE)+Paramètres!$D$9*VLOOKUP($B$10,Residence,F11+2,FALSE)+Paramètres!$D$10*VLOOKUP($B$10,Supplement,F11+2,FALSE)+Paramètres!$D$11*VLOOKUP($B$10,Complement,F11+2,FALSE)+VLOOKUP($B$15,'TPP-QPP'!$A$1:$C$4,3,FALSE)*(IF($B$17="non",$B$19,100%))+$B$33)),2)</f>
        <v>3315.25</v>
      </c>
      <c r="N11" s="43">
        <f>IF(Paramètres!$D$6="Full cat 1",VLOOKUP(Paramètres!$D$16,barèmescible,L11+2,FALSE)+VLOOKUP($B$22,'TPP-QPP'!$A$1:$E$4,5,FALSE)*(IF($B$24="non",$B$26,100%)),IF(Paramètres!$D$6="Répartition",$B$41*VLOOKUP(Paramètres!$D$16,barèmescible,L11+2,FALSE)+VLOOKUP($B$22,'TPP-QPP'!$A$1:$E$4,5,FALSE)*(IF($B$24="non",$B$26,100%)),0))</f>
        <v>3571.64</v>
      </c>
      <c r="O11" s="43">
        <f>IF($B$44="",0,IF(Paramètres!$D$6="Full cat 2",VLOOKUP(Paramètres!$D$17,barèmescible,$F11+2,FALSE)+VLOOKUP($B$22,'TPP-QPP'!$A$1:$E$4,5,FALSE)*(IF($B$24="non",$B$26,100%)),IF(Paramètres!$D$6="Répartition",$B$46*VLOOKUP(Paramètres!$D$17,barèmescible,$F11+2,FALSE),0)))</f>
        <v>0</v>
      </c>
      <c r="P11" s="43">
        <f>IF($B$49="",0,IF(Paramètres!$D$6="Full cat 3",VLOOKUP(Paramètres!$D$18,barèmescible,$F11+2,FALSE)+VLOOKUP($B$22,'TPP-QPP'!$A$1:$E$4,5,FALSE)*(IF($B$24="non",$B$26,100%)),IF(Paramètres!$D$6="Répartition",$B$51*VLOOKUP(Paramètres!$D$18,barèmescible,$F11+2,FALSE),0)))</f>
        <v>0</v>
      </c>
      <c r="Q11" s="43">
        <f t="shared" ref="Q11" si="1">ROUND(SUM(N11:P11),2)</f>
        <v>3571.64</v>
      </c>
      <c r="R11" s="44">
        <f>IF(Paramètres!$D$20=1,'Match code-catégorie'!$K$2,IF(Paramètres!$D$21=1,'Match code-catégorie'!$K$3,ROUND(Q11*12/1976,4)))</f>
        <v>21.690100000000001</v>
      </c>
      <c r="S11" s="76"/>
      <c r="V11" s="45"/>
    </row>
    <row r="12" spans="1:22" x14ac:dyDescent="0.25">
      <c r="A12" t="s">
        <v>76</v>
      </c>
      <c r="B12" s="40" t="s">
        <v>99</v>
      </c>
      <c r="C12" s="32"/>
      <c r="D12" s="32"/>
      <c r="E12" s="90"/>
      <c r="F12" s="29">
        <v>2</v>
      </c>
      <c r="G12" s="43">
        <f>IF(Paramètres!$D$20=1,'Match code-catégorie'!$K$2,IF(Paramètres!$D$21=1,'Match code-catégorie'!$K$3,ROUND(((VLOOKUP($B$10,barèmesactuels,F12+2,FALSE)+$B$32*VLOOKUP($B$10,barèmesactuels,F12+2,FALSE)+Paramètres!$D$8*VLOOKUP($B$10,Foyer,F12+2,FALSE)+Paramètres!$D$9*VLOOKUP($B$10,Residence,F12+2,FALSE)+Paramètres!$D$10*VLOOKUP($B$10,Supplement,F12+2,FALSE)+Paramètres!$D$11*VLOOKUP($B$10,Complement,F12+2,FALSE)+VLOOKUP($B$15,'TPP-QPP'!$A$1:$C$4,3,FALSE)*(IF($B$17="non",$B$19,100%))+$B$33))*Paramètres!$D$12,2)))</f>
        <v>3315.25</v>
      </c>
      <c r="H12" s="43">
        <f>IF(Paramètres!$D$6="Full cat 1",(VLOOKUP(Paramètres!$D$16,barèmescible,F12+2,FALSE)+VLOOKUP($B$22,'TPP-QPP'!$A$1:$E$4,5,FALSE)*(IF($B$24="non",$B$26,100%)))*Paramètres!$D$12,IF(Paramètres!$D$6="Répartition",(($B$41*VLOOKUP(Paramètres!$D$16,barèmescible,F12+2,FALSE))+VLOOKUP($B$22,'TPP-QPP'!$A$1:$E$4,5,FALSE)*(IF($B$24="non",$B$26,100%)))*Paramètres!$D$12,0))</f>
        <v>3690.58</v>
      </c>
      <c r="I12" s="43">
        <f>IF($B$44="",0,IF(Paramètres!$D$6="Full cat 2",(VLOOKUP(Paramètres!$D$17,barèmescible,$F12+2,FALSE)+VLOOKUP($B$22,'TPP-QPP'!$A$1:$E$4,5,FALSE)*(IF($B$24="non",$B$26,100%)))*Paramètres!$D$12,IF(Paramètres!$D$6="Répartition",$B$46*VLOOKUP(Paramètres!$D$17,barèmescible,$F12+2,FALSE)*Paramètres!$D$12,0)))</f>
        <v>0</v>
      </c>
      <c r="J12" s="43">
        <f>IF($B$49="",0,IF(Paramètres!$D$6="Full cat 3",(VLOOKUP(Paramètres!$D$18,barèmescible,$F12+2,FALSE)+VLOOKUP($B$22,'TPP-QPP'!$A$1:$E$4,5,FALSE)*(IF($B$24="non",$B$26,100%)))*Paramètres!$D$12,IF(Paramètres!$D$6="Répartition",$B$51*VLOOKUP(Paramètres!$D$18,barèmescible,$F12+2,FALSE)*Paramètres!$D$12,0)))</f>
        <v>0</v>
      </c>
      <c r="K12" s="43">
        <f>IF(Paramètres!$D$20=1,'Match code-catégorie'!$K$2,IF(Paramètres!$D$21=1,'Match code-catégorie'!$K$3,ROUND(SUM(H12:J12),2)))</f>
        <v>3690.58</v>
      </c>
      <c r="L12" s="29">
        <v>2</v>
      </c>
      <c r="M12" s="43">
        <f>ROUND(((VLOOKUP($B$10,barèmesactuels,F12+2,FALSE)+$B$32*VLOOKUP($B$10,barèmesactuels,F12+2,FALSE)+Paramètres!$D$8*VLOOKUP($B$10,Foyer,F12+2,FALSE)+Paramètres!$D$9*VLOOKUP($B$10,Residence,F12+2,FALSE)+Paramètres!$D$10*VLOOKUP($B$10,Supplement,F12+2,FALSE)+Paramètres!$D$11*VLOOKUP($B$10,Complement,F12+2,FALSE)+VLOOKUP($B$15,'TPP-QPP'!$A$1:$C$4,3,FALSE)*(IF($B$17="non",$B$19,100%))+$B$33)),2)</f>
        <v>3315.25</v>
      </c>
      <c r="N12" s="43">
        <f>IF(Paramètres!$D$6="Full cat 1",VLOOKUP(Paramètres!$D$16,barèmescible,L12+2,FALSE)+VLOOKUP($B$22,'TPP-QPP'!$A$1:$E$4,5,FALSE)*(IF($B$24="non",$B$26,100%)),IF(Paramètres!$D$6="Répartition",$B$41*VLOOKUP(Paramètres!$D$16,barèmescible,L12+2,FALSE)+VLOOKUP($B$22,'TPP-QPP'!$A$1:$E$4,5,FALSE)*(IF($B$24="non",$B$26,100%)),0))</f>
        <v>3690.58</v>
      </c>
      <c r="O12" s="43">
        <f>IF($B$44="",0,IF(Paramètres!$D$6="Full cat 2",VLOOKUP(Paramètres!$D$17,barèmescible,$F12+2,FALSE)+VLOOKUP($B$22,'TPP-QPP'!$A$1:$E$4,5,FALSE)*(IF($B$24="non",$B$26,100%)),IF(Paramètres!$D$6="Répartition",$B$46*VLOOKUP(Paramètres!$D$17,barèmescible,$F12+2,FALSE),0)))</f>
        <v>0</v>
      </c>
      <c r="P12" s="43">
        <f>IF($B$49="",0,IF(Paramètres!$D$6="Full cat 3",VLOOKUP(Paramètres!$D$18,barèmescible,$F12+2,FALSE)+VLOOKUP($B$22,'TPP-QPP'!$A$1:$E$4,5,FALSE)*(IF($B$24="non",$B$26,100%)),IF(Paramètres!$D$6="Répartition",$B$51*VLOOKUP(Paramètres!$D$18,barèmescible,$F12+2,FALSE),0)))</f>
        <v>0</v>
      </c>
      <c r="Q12" s="43">
        <f t="shared" ref="Q12:Q55" si="2">ROUND(SUM(N12:P12),2)</f>
        <v>3690.58</v>
      </c>
      <c r="R12" s="44">
        <f>IF(Paramètres!$D$20=1,'Match code-catégorie'!$K$2,IF(Paramètres!$D$21=1,'Match code-catégorie'!$K$3,ROUND(Q12*12/1976,4)))</f>
        <v>22.412400000000002</v>
      </c>
      <c r="S12" s="76"/>
      <c r="V12" s="45"/>
    </row>
    <row r="13" spans="1:22" x14ac:dyDescent="0.25">
      <c r="A13" t="s">
        <v>348</v>
      </c>
      <c r="B13" s="40" t="s">
        <v>98</v>
      </c>
      <c r="C13" s="32"/>
      <c r="D13" s="32"/>
      <c r="E13" s="90"/>
      <c r="F13" s="29">
        <v>3</v>
      </c>
      <c r="G13" s="43">
        <f>IF(Paramètres!$D$20=1,'Match code-catégorie'!$K$2,IF(Paramètres!$D$21=1,'Match code-catégorie'!$K$3,ROUND(((VLOOKUP($B$10,barèmesactuels,F13+2,FALSE)+$B$32*VLOOKUP($B$10,barèmesactuels,F13+2,FALSE)+Paramètres!$D$8*VLOOKUP($B$10,Foyer,F13+2,FALSE)+Paramètres!$D$9*VLOOKUP($B$10,Residence,F13+2,FALSE)+Paramètres!$D$10*VLOOKUP($B$10,Supplement,F13+2,FALSE)+Paramètres!$D$11*VLOOKUP($B$10,Complement,F13+2,FALSE)+VLOOKUP($B$15,'TPP-QPP'!$A$1:$C$4,3,FALSE)*(IF($B$17="non",$B$19,100%))+$B$33))*Paramètres!$D$12,2)))</f>
        <v>3391.32</v>
      </c>
      <c r="H13" s="43">
        <f>IF(Paramètres!$D$6="Full cat 1",(VLOOKUP(Paramètres!$D$16,barèmescible,F13+2,FALSE)+VLOOKUP($B$22,'TPP-QPP'!$A$1:$E$4,5,FALSE)*(IF($B$24="non",$B$26,100%)))*Paramètres!$D$12,IF(Paramètres!$D$6="Répartition",(($B$41*VLOOKUP(Paramètres!$D$16,barèmescible,F13+2,FALSE))+VLOOKUP($B$22,'TPP-QPP'!$A$1:$E$4,5,FALSE)*(IF($B$24="non",$B$26,100%)))*Paramètres!$D$12,0))</f>
        <v>3804.25</v>
      </c>
      <c r="I13" s="43">
        <f>IF($B$44="",0,IF(Paramètres!$D$6="Full cat 2",(VLOOKUP(Paramètres!$D$17,barèmescible,$F13+2,FALSE)+VLOOKUP($B$22,'TPP-QPP'!$A$1:$E$4,5,FALSE)*(IF($B$24="non",$B$26,100%)))*Paramètres!$D$12,IF(Paramètres!$D$6="Répartition",$B$46*VLOOKUP(Paramètres!$D$17,barèmescible,$F13+2,FALSE)*Paramètres!$D$12,0)))</f>
        <v>0</v>
      </c>
      <c r="J13" s="43">
        <f>IF($B$49="",0,IF(Paramètres!$D$6="Full cat 3",(VLOOKUP(Paramètres!$D$18,barèmescible,$F13+2,FALSE)+VLOOKUP($B$22,'TPP-QPP'!$A$1:$E$4,5,FALSE)*(IF($B$24="non",$B$26,100%)))*Paramètres!$D$12,IF(Paramètres!$D$6="Répartition",$B$51*VLOOKUP(Paramètres!$D$18,barèmescible,$F13+2,FALSE)*Paramètres!$D$12,0)))</f>
        <v>0</v>
      </c>
      <c r="K13" s="43">
        <f>IF(Paramètres!$D$20=1,'Match code-catégorie'!$K$2,IF(Paramètres!$D$21=1,'Match code-catégorie'!$K$3,ROUND(SUM(H13:J13),2)))</f>
        <v>3804.25</v>
      </c>
      <c r="L13" s="29">
        <v>3</v>
      </c>
      <c r="M13" s="43">
        <f>ROUND(((VLOOKUP($B$10,barèmesactuels,F13+2,FALSE)+$B$32*VLOOKUP($B$10,barèmesactuels,F13+2,FALSE)+Paramètres!$D$8*VLOOKUP($B$10,Foyer,F13+2,FALSE)+Paramètres!$D$9*VLOOKUP($B$10,Residence,F13+2,FALSE)+Paramètres!$D$10*VLOOKUP($B$10,Supplement,F13+2,FALSE)+Paramètres!$D$11*VLOOKUP($B$10,Complement,F13+2,FALSE)+VLOOKUP($B$15,'TPP-QPP'!$A$1:$C$4,3,FALSE)*(IF($B$17="non",$B$19,100%))+$B$33)),2)</f>
        <v>3391.32</v>
      </c>
      <c r="N13" s="43">
        <f>IF(Paramètres!$D$6="Full cat 1",VLOOKUP(Paramètres!$D$16,barèmescible,L13+2,FALSE)+VLOOKUP($B$22,'TPP-QPP'!$A$1:$E$4,5,FALSE)*(IF($B$24="non",$B$26,100%)),IF(Paramètres!$D$6="Répartition",$B$41*VLOOKUP(Paramètres!$D$16,barèmescible,L13+2,FALSE)+VLOOKUP($B$22,'TPP-QPP'!$A$1:$E$4,5,FALSE)*(IF($B$24="non",$B$26,100%)),0))</f>
        <v>3804.25</v>
      </c>
      <c r="O13" s="43">
        <f>IF($B$44="",0,IF(Paramètres!$D$6="Full cat 2",VLOOKUP(Paramètres!$D$17,barèmescible,$F13+2,FALSE)+VLOOKUP($B$22,'TPP-QPP'!$A$1:$E$4,5,FALSE)*(IF($B$24="non",$B$26,100%)),IF(Paramètres!$D$6="Répartition",$B$46*VLOOKUP(Paramètres!$D$17,barèmescible,$F13+2,FALSE),0)))</f>
        <v>0</v>
      </c>
      <c r="P13" s="43">
        <f>IF($B$49="",0,IF(Paramètres!$D$6="Full cat 3",VLOOKUP(Paramètres!$D$18,barèmescible,$F13+2,FALSE)+VLOOKUP($B$22,'TPP-QPP'!$A$1:$E$4,5,FALSE)*(IF($B$24="non",$B$26,100%)),IF(Paramètres!$D$6="Répartition",$B$51*VLOOKUP(Paramètres!$D$18,barèmescible,$F13+2,FALSE),0)))</f>
        <v>0</v>
      </c>
      <c r="Q13" s="43">
        <f t="shared" si="2"/>
        <v>3804.25</v>
      </c>
      <c r="R13" s="44">
        <f>IF(Paramètres!$D$20=1,'Match code-catégorie'!$K$2,IF(Paramètres!$D$21=1,'Match code-catégorie'!$K$3,ROUND(Q13*12/1976,4)))</f>
        <v>23.102699999999999</v>
      </c>
      <c r="S13" s="76"/>
      <c r="V13" s="45"/>
    </row>
    <row r="14" spans="1:22" x14ac:dyDescent="0.25">
      <c r="A14" t="s">
        <v>359</v>
      </c>
      <c r="B14" s="40" t="s">
        <v>98</v>
      </c>
      <c r="C14" s="32"/>
      <c r="D14" s="32"/>
      <c r="E14" s="90"/>
      <c r="F14" s="29">
        <v>4</v>
      </c>
      <c r="G14" s="43">
        <f>IF(Paramètres!$D$20=1,'Match code-catégorie'!$K$2,IF(Paramètres!$D$21=1,'Match code-catégorie'!$K$3,ROUND(((VLOOKUP($B$10,barèmesactuels,F14+2,FALSE)+$B$32*VLOOKUP($B$10,barèmesactuels,F14+2,FALSE)+Paramètres!$D$8*VLOOKUP($B$10,Foyer,F14+2,FALSE)+Paramètres!$D$9*VLOOKUP($B$10,Residence,F14+2,FALSE)+Paramètres!$D$10*VLOOKUP($B$10,Supplement,F14+2,FALSE)+Paramètres!$D$11*VLOOKUP($B$10,Complement,F14+2,FALSE)+VLOOKUP($B$15,'TPP-QPP'!$A$1:$C$4,3,FALSE)*(IF($B$17="non",$B$19,100%))+$B$33))*Paramètres!$D$12,2)))</f>
        <v>3391.32</v>
      </c>
      <c r="H14" s="43">
        <f>IF(Paramètres!$D$6="Full cat 1",(VLOOKUP(Paramètres!$D$16,barèmescible,F14+2,FALSE)+VLOOKUP($B$22,'TPP-QPP'!$A$1:$E$4,5,FALSE)*(IF($B$24="non",$B$26,100%)))*Paramètres!$D$12,IF(Paramètres!$D$6="Répartition",(($B$41*VLOOKUP(Paramètres!$D$16,barèmescible,F14+2,FALSE))+VLOOKUP($B$22,'TPP-QPP'!$A$1:$E$4,5,FALSE)*(IF($B$24="non",$B$26,100%)))*Paramètres!$D$12,0))</f>
        <v>3912.65</v>
      </c>
      <c r="I14" s="43">
        <f>IF($B$44="",0,IF(Paramètres!$D$6="Full cat 2",(VLOOKUP(Paramètres!$D$17,barèmescible,$F14+2,FALSE)+VLOOKUP($B$22,'TPP-QPP'!$A$1:$E$4,5,FALSE)*(IF($B$24="non",$B$26,100%)))*Paramètres!$D$12,IF(Paramètres!$D$6="Répartition",$B$46*VLOOKUP(Paramètres!$D$17,barèmescible,$F14+2,FALSE)*Paramètres!$D$12,0)))</f>
        <v>0</v>
      </c>
      <c r="J14" s="43">
        <f>IF($B$49="",0,IF(Paramètres!$D$6="Full cat 3",(VLOOKUP(Paramètres!$D$18,barèmescible,$F14+2,FALSE)+VLOOKUP($B$22,'TPP-QPP'!$A$1:$E$4,5,FALSE)*(IF($B$24="non",$B$26,100%)))*Paramètres!$D$12,IF(Paramètres!$D$6="Répartition",$B$51*VLOOKUP(Paramètres!$D$18,barèmescible,$F14+2,FALSE)*Paramètres!$D$12,0)))</f>
        <v>0</v>
      </c>
      <c r="K14" s="43">
        <f>IF(Paramètres!$D$20=1,'Match code-catégorie'!$K$2,IF(Paramètres!$D$21=1,'Match code-catégorie'!$K$3,ROUND(SUM(H14:J14),2)))</f>
        <v>3912.65</v>
      </c>
      <c r="L14" s="29">
        <v>4</v>
      </c>
      <c r="M14" s="43">
        <f>ROUND(((VLOOKUP($B$10,barèmesactuels,F14+2,FALSE)+$B$32*VLOOKUP($B$10,barèmesactuels,F14+2,FALSE)+Paramètres!$D$8*VLOOKUP($B$10,Foyer,F14+2,FALSE)+Paramètres!$D$9*VLOOKUP($B$10,Residence,F14+2,FALSE)+Paramètres!$D$10*VLOOKUP($B$10,Supplement,F14+2,FALSE)+Paramètres!$D$11*VLOOKUP($B$10,Complement,F14+2,FALSE)+VLOOKUP($B$15,'TPP-QPP'!$A$1:$C$4,3,FALSE)*(IF($B$17="non",$B$19,100%))+$B$33)),2)</f>
        <v>3391.32</v>
      </c>
      <c r="N14" s="43">
        <f>IF(Paramètres!$D$6="Full cat 1",VLOOKUP(Paramètres!$D$16,barèmescible,L14+2,FALSE)+VLOOKUP($B$22,'TPP-QPP'!$A$1:$E$4,5,FALSE)*(IF($B$24="non",$B$26,100%)),IF(Paramètres!$D$6="Répartition",$B$41*VLOOKUP(Paramètres!$D$16,barèmescible,L14+2,FALSE)+VLOOKUP($B$22,'TPP-QPP'!$A$1:$E$4,5,FALSE)*(IF($B$24="non",$B$26,100%)),0))</f>
        <v>3912.65</v>
      </c>
      <c r="O14" s="43">
        <f>IF($B$44="",0,IF(Paramètres!$D$6="Full cat 2",VLOOKUP(Paramètres!$D$17,barèmescible,$F14+2,FALSE)+VLOOKUP($B$22,'TPP-QPP'!$A$1:$E$4,5,FALSE)*(IF($B$24="non",$B$26,100%)),IF(Paramètres!$D$6="Répartition",$B$46*VLOOKUP(Paramètres!$D$17,barèmescible,$F14+2,FALSE),0)))</f>
        <v>0</v>
      </c>
      <c r="P14" s="43">
        <f>IF($B$49="",0,IF(Paramètres!$D$6="Full cat 3",VLOOKUP(Paramètres!$D$18,barèmescible,$F14+2,FALSE)+VLOOKUP($B$22,'TPP-QPP'!$A$1:$E$4,5,FALSE)*(IF($B$24="non",$B$26,100%)),IF(Paramètres!$D$6="Répartition",$B$51*VLOOKUP(Paramètres!$D$18,barèmescible,$F14+2,FALSE),0)))</f>
        <v>0</v>
      </c>
      <c r="Q14" s="43">
        <f t="shared" si="2"/>
        <v>3912.65</v>
      </c>
      <c r="R14" s="44">
        <f>IF(Paramètres!$D$20=1,'Match code-catégorie'!$K$2,IF(Paramètres!$D$21=1,'Match code-catégorie'!$K$3,ROUND(Q14*12/1976,4)))</f>
        <v>23.760999999999999</v>
      </c>
      <c r="S14" s="76"/>
      <c r="V14" s="45"/>
    </row>
    <row r="15" spans="1:22" x14ac:dyDescent="0.25">
      <c r="A15" t="s">
        <v>372</v>
      </c>
      <c r="B15" s="40" t="s">
        <v>369</v>
      </c>
      <c r="C15" s="32"/>
      <c r="D15" s="32"/>
      <c r="E15" s="90"/>
      <c r="F15" s="29">
        <v>5</v>
      </c>
      <c r="G15" s="43">
        <f>IF(Paramètres!$D$20=1,'Match code-catégorie'!$K$2,IF(Paramètres!$D$21=1,'Match code-catégorie'!$K$3,ROUND(((VLOOKUP($B$10,barèmesactuels,F15+2,FALSE)+$B$32*VLOOKUP($B$10,barèmesactuels,F15+2,FALSE)+Paramètres!$D$8*VLOOKUP($B$10,Foyer,F15+2,FALSE)+Paramètres!$D$9*VLOOKUP($B$10,Residence,F15+2,FALSE)+Paramètres!$D$10*VLOOKUP($B$10,Supplement,F15+2,FALSE)+Paramètres!$D$11*VLOOKUP($B$10,Complement,F15+2,FALSE)+VLOOKUP($B$15,'TPP-QPP'!$A$1:$C$4,3,FALSE)*(IF($B$17="non",$B$19,100%))+$B$33))*Paramètres!$D$12,2)))</f>
        <v>3480.06</v>
      </c>
      <c r="H15" s="43">
        <f>IF(Paramètres!$D$6="Full cat 1",(VLOOKUP(Paramètres!$D$16,barèmescible,F15+2,FALSE)+VLOOKUP($B$22,'TPP-QPP'!$A$1:$E$4,5,FALSE)*(IF($B$24="non",$B$26,100%)))*Paramètres!$D$12,IF(Paramètres!$D$6="Répartition",(($B$41*VLOOKUP(Paramètres!$D$16,barèmescible,F15+2,FALSE))+VLOOKUP($B$22,'TPP-QPP'!$A$1:$E$4,5,FALSE)*(IF($B$24="non",$B$26,100%)))*Paramètres!$D$12,0))</f>
        <v>4015.77</v>
      </c>
      <c r="I15" s="43">
        <f>IF($B$44="",0,IF(Paramètres!$D$6="Full cat 2",(VLOOKUP(Paramètres!$D$17,barèmescible,$F15+2,FALSE)+VLOOKUP($B$22,'TPP-QPP'!$A$1:$E$4,5,FALSE)*(IF($B$24="non",$B$26,100%)))*Paramètres!$D$12,IF(Paramètres!$D$6="Répartition",$B$46*VLOOKUP(Paramètres!$D$17,barèmescible,$F15+2,FALSE)*Paramètres!$D$12,0)))</f>
        <v>0</v>
      </c>
      <c r="J15" s="43">
        <f>IF($B$49="",0,IF(Paramètres!$D$6="Full cat 3",(VLOOKUP(Paramètres!$D$18,barèmescible,$F15+2,FALSE)+VLOOKUP($B$22,'TPP-QPP'!$A$1:$E$4,5,FALSE)*(IF($B$24="non",$B$26,100%)))*Paramètres!$D$12,IF(Paramètres!$D$6="Répartition",$B$51*VLOOKUP(Paramètres!$D$18,barèmescible,$F15+2,FALSE)*Paramètres!$D$12,0)))</f>
        <v>0</v>
      </c>
      <c r="K15" s="43">
        <f>IF(Paramètres!$D$20=1,'Match code-catégorie'!$K$2,IF(Paramètres!$D$21=1,'Match code-catégorie'!$K$3,ROUND(SUM(H15:J15),2)))</f>
        <v>4015.77</v>
      </c>
      <c r="L15" s="29">
        <v>5</v>
      </c>
      <c r="M15" s="43">
        <f>ROUND(((VLOOKUP($B$10,barèmesactuels,F15+2,FALSE)+$B$32*VLOOKUP($B$10,barèmesactuels,F15+2,FALSE)+Paramètres!$D$8*VLOOKUP($B$10,Foyer,F15+2,FALSE)+Paramètres!$D$9*VLOOKUP($B$10,Residence,F15+2,FALSE)+Paramètres!$D$10*VLOOKUP($B$10,Supplement,F15+2,FALSE)+Paramètres!$D$11*VLOOKUP($B$10,Complement,F15+2,FALSE)+VLOOKUP($B$15,'TPP-QPP'!$A$1:$C$4,3,FALSE)*(IF($B$17="non",$B$19,100%))+$B$33)),2)</f>
        <v>3480.06</v>
      </c>
      <c r="N15" s="43">
        <f>IF(Paramètres!$D$6="Full cat 1",VLOOKUP(Paramètres!$D$16,barèmescible,L15+2,FALSE)+VLOOKUP($B$22,'TPP-QPP'!$A$1:$E$4,5,FALSE)*(IF($B$24="non",$B$26,100%)),IF(Paramètres!$D$6="Répartition",$B$41*VLOOKUP(Paramètres!$D$16,barèmescible,L15+2,FALSE)+VLOOKUP($B$22,'TPP-QPP'!$A$1:$E$4,5,FALSE)*(IF($B$24="non",$B$26,100%)),0))</f>
        <v>4015.77</v>
      </c>
      <c r="O15" s="43">
        <f>IF($B$44="",0,IF(Paramètres!$D$6="Full cat 2",VLOOKUP(Paramètres!$D$17,barèmescible,$F15+2,FALSE)+VLOOKUP($B$22,'TPP-QPP'!$A$1:$E$4,5,FALSE)*(IF($B$24="non",$B$26,100%)),IF(Paramètres!$D$6="Répartition",$B$46*VLOOKUP(Paramètres!$D$17,barèmescible,$F15+2,FALSE),0)))</f>
        <v>0</v>
      </c>
      <c r="P15" s="43">
        <f>IF($B$49="",0,IF(Paramètres!$D$6="Full cat 3",VLOOKUP(Paramètres!$D$18,barèmescible,$F15+2,FALSE)+VLOOKUP($B$22,'TPP-QPP'!$A$1:$E$4,5,FALSE)*(IF($B$24="non",$B$26,100%)),IF(Paramètres!$D$6="Répartition",$B$51*VLOOKUP(Paramètres!$D$18,barèmescible,$F15+2,FALSE),0)))</f>
        <v>0</v>
      </c>
      <c r="Q15" s="43">
        <f t="shared" si="2"/>
        <v>4015.77</v>
      </c>
      <c r="R15" s="44">
        <f>IF(Paramètres!$D$20=1,'Match code-catégorie'!$K$2,IF(Paramètres!$D$21=1,'Match code-catégorie'!$K$3,ROUND(Q15*12/1976,4)))</f>
        <v>24.3873</v>
      </c>
      <c r="S15" s="76"/>
      <c r="V15" s="45"/>
    </row>
    <row r="16" spans="1:22" ht="12.75" customHeight="1" x14ac:dyDescent="0.25">
      <c r="A16" s="75" t="s">
        <v>381</v>
      </c>
      <c r="D16" s="32"/>
      <c r="E16" s="90"/>
      <c r="F16" s="29">
        <v>6</v>
      </c>
      <c r="G16" s="43">
        <f>IF(Paramètres!$D$20=1,'Match code-catégorie'!$K$2,IF(Paramètres!$D$21=1,'Match code-catégorie'!$K$3,ROUND(((VLOOKUP($B$10,barèmesactuels,F16+2,FALSE)+$B$32*VLOOKUP($B$10,barèmesactuels,F16+2,FALSE)+Paramètres!$D$8*VLOOKUP($B$10,Foyer,F16+2,FALSE)+Paramètres!$D$9*VLOOKUP($B$10,Residence,F16+2,FALSE)+Paramètres!$D$10*VLOOKUP($B$10,Supplement,F16+2,FALSE)+Paramètres!$D$11*VLOOKUP($B$10,Complement,F16+2,FALSE)+VLOOKUP($B$15,'TPP-QPP'!$A$1:$C$4,3,FALSE)*(IF($B$17="non",$B$19,100%))+$B$33))*Paramètres!$D$12,2)))</f>
        <v>3480.06</v>
      </c>
      <c r="H16" s="43">
        <f>IF(Paramètres!$D$6="Full cat 1",(VLOOKUP(Paramètres!$D$16,barèmescible,F16+2,FALSE)+VLOOKUP($B$22,'TPP-QPP'!$A$1:$E$4,5,FALSE)*(IF($B$24="non",$B$26,100%)))*Paramètres!$D$12,IF(Paramètres!$D$6="Répartition",(($B$41*VLOOKUP(Paramètres!$D$16,barèmescible,F16+2,FALSE))+VLOOKUP($B$22,'TPP-QPP'!$A$1:$E$4,5,FALSE)*(IF($B$24="non",$B$26,100%)))*Paramètres!$D$12,0))</f>
        <v>4112.91</v>
      </c>
      <c r="I16" s="43">
        <f>IF($B$44="",0,IF(Paramètres!$D$6="Full cat 2",(VLOOKUP(Paramètres!$D$17,barèmescible,$F16+2,FALSE)+VLOOKUP($B$22,'TPP-QPP'!$A$1:$E$4,5,FALSE)*(IF($B$24="non",$B$26,100%)))*Paramètres!$D$12,IF(Paramètres!$D$6="Répartition",$B$46*VLOOKUP(Paramètres!$D$17,barèmescible,$F16+2,FALSE)*Paramètres!$D$12,0)))</f>
        <v>0</v>
      </c>
      <c r="J16" s="43">
        <f>IF($B$49="",0,IF(Paramètres!$D$6="Full cat 3",(VLOOKUP(Paramètres!$D$18,barèmescible,$F16+2,FALSE)+VLOOKUP($B$22,'TPP-QPP'!$A$1:$E$4,5,FALSE)*(IF($B$24="non",$B$26,100%)))*Paramètres!$D$12,IF(Paramètres!$D$6="Répartition",$B$51*VLOOKUP(Paramètres!$D$18,barèmescible,$F16+2,FALSE)*Paramètres!$D$12,0)))</f>
        <v>0</v>
      </c>
      <c r="K16" s="43">
        <f>IF(Paramètres!$D$20=1,'Match code-catégorie'!$K$2,IF(Paramètres!$D$21=1,'Match code-catégorie'!$K$3,ROUND(SUM(H16:J16),2)))</f>
        <v>4112.91</v>
      </c>
      <c r="L16" s="29">
        <v>6</v>
      </c>
      <c r="M16" s="43">
        <f>ROUND(((VLOOKUP($B$10,barèmesactuels,F16+2,FALSE)+$B$32*VLOOKUP($B$10,barèmesactuels,F16+2,FALSE)+Paramètres!$D$8*VLOOKUP($B$10,Foyer,F16+2,FALSE)+Paramètres!$D$9*VLOOKUP($B$10,Residence,F16+2,FALSE)+Paramètres!$D$10*VLOOKUP($B$10,Supplement,F16+2,FALSE)+Paramètres!$D$11*VLOOKUP($B$10,Complement,F16+2,FALSE)+VLOOKUP($B$15,'TPP-QPP'!$A$1:$C$4,3,FALSE)*(IF($B$17="non",$B$19,100%))+$B$33)),2)</f>
        <v>3480.06</v>
      </c>
      <c r="N16" s="43">
        <f>IF(Paramètres!$D$6="Full cat 1",VLOOKUP(Paramètres!$D$16,barèmescible,L16+2,FALSE)+VLOOKUP($B$22,'TPP-QPP'!$A$1:$E$4,5,FALSE)*(IF($B$24="non",$B$26,100%)),IF(Paramètres!$D$6="Répartition",$B$41*VLOOKUP(Paramètres!$D$16,barèmescible,L16+2,FALSE)+VLOOKUP($B$22,'TPP-QPP'!$A$1:$E$4,5,FALSE)*(IF($B$24="non",$B$26,100%)),0))</f>
        <v>4112.91</v>
      </c>
      <c r="O16" s="43">
        <f>IF($B$44="",0,IF(Paramètres!$D$6="Full cat 2",VLOOKUP(Paramètres!$D$17,barèmescible,$F16+2,FALSE)+VLOOKUP($B$22,'TPP-QPP'!$A$1:$E$4,5,FALSE)*(IF($B$24="non",$B$26,100%)),IF(Paramètres!$D$6="Répartition",$B$46*VLOOKUP(Paramètres!$D$17,barèmescible,$F16+2,FALSE),0)))</f>
        <v>0</v>
      </c>
      <c r="P16" s="43">
        <f>IF($B$49="",0,IF(Paramètres!$D$6="Full cat 3",VLOOKUP(Paramètres!$D$18,barèmescible,$F16+2,FALSE)+VLOOKUP($B$22,'TPP-QPP'!$A$1:$E$4,5,FALSE)*(IF($B$24="non",$B$26,100%)),IF(Paramètres!$D$6="Répartition",$B$51*VLOOKUP(Paramètres!$D$18,barèmescible,$F16+2,FALSE),0)))</f>
        <v>0</v>
      </c>
      <c r="Q16" s="43">
        <f t="shared" si="2"/>
        <v>4112.91</v>
      </c>
      <c r="R16" s="44">
        <f>IF(Paramètres!$D$20=1,'Match code-catégorie'!$K$2,IF(Paramètres!$D$21=1,'Match code-catégorie'!$K$3,ROUND(Q16*12/1976,4)))</f>
        <v>24.9772</v>
      </c>
      <c r="S16" s="76"/>
      <c r="V16" s="45"/>
    </row>
    <row r="17" spans="1:22" x14ac:dyDescent="0.25">
      <c r="A17" s="78" t="s">
        <v>377</v>
      </c>
      <c r="B17" s="93" t="s">
        <v>99</v>
      </c>
      <c r="E17" s="90"/>
      <c r="F17" s="29">
        <v>7</v>
      </c>
      <c r="G17" s="43">
        <f>IF(Paramètres!$D$20=1,'Match code-catégorie'!$K$2,IF(Paramètres!$D$21=1,'Match code-catégorie'!$K$3,ROUND(((VLOOKUP($B$10,barèmesactuels,F17+2,FALSE)+$B$32*VLOOKUP($B$10,barèmesactuels,F17+2,FALSE)+Paramètres!$D$8*VLOOKUP($B$10,Foyer,F17+2,FALSE)+Paramètres!$D$9*VLOOKUP($B$10,Residence,F17+2,FALSE)+Paramètres!$D$10*VLOOKUP($B$10,Supplement,F17+2,FALSE)+Paramètres!$D$11*VLOOKUP($B$10,Complement,F17+2,FALSE)+VLOOKUP($B$15,'TPP-QPP'!$A$1:$C$4,3,FALSE)*(IF($B$17="non",$B$19,100%))+$B$33))*Paramètres!$D$12,2)))</f>
        <v>3966.03</v>
      </c>
      <c r="H17" s="43">
        <f>IF(Paramètres!$D$6="Full cat 1",(VLOOKUP(Paramètres!$D$16,barèmescible,F17+2,FALSE)+VLOOKUP($B$22,'TPP-QPP'!$A$1:$E$4,5,FALSE)*(IF($B$24="non",$B$26,100%)))*Paramètres!$D$12,IF(Paramètres!$D$6="Répartition",(($B$41*VLOOKUP(Paramètres!$D$16,barèmescible,F17+2,FALSE))+VLOOKUP($B$22,'TPP-QPP'!$A$1:$E$4,5,FALSE)*(IF($B$24="non",$B$26,100%)))*Paramètres!$D$12,0))</f>
        <v>4203.8599999999997</v>
      </c>
      <c r="I17" s="43">
        <f>IF($B$44="",0,IF(Paramètres!$D$6="Full cat 2",(VLOOKUP(Paramètres!$D$17,barèmescible,$F17+2,FALSE)+VLOOKUP($B$22,'TPP-QPP'!$A$1:$E$4,5,FALSE)*(IF($B$24="non",$B$26,100%)))*Paramètres!$D$12,IF(Paramètres!$D$6="Répartition",$B$46*VLOOKUP(Paramètres!$D$17,barèmescible,$F17+2,FALSE)*Paramètres!$D$12,0)))</f>
        <v>0</v>
      </c>
      <c r="J17" s="43">
        <f>IF($B$49="",0,IF(Paramètres!$D$6="Full cat 3",(VLOOKUP(Paramètres!$D$18,barèmescible,$F17+2,FALSE)+VLOOKUP($B$22,'TPP-QPP'!$A$1:$E$4,5,FALSE)*(IF($B$24="non",$B$26,100%)))*Paramètres!$D$12,IF(Paramètres!$D$6="Répartition",$B$51*VLOOKUP(Paramètres!$D$18,barèmescible,$F17+2,FALSE)*Paramètres!$D$12,0)))</f>
        <v>0</v>
      </c>
      <c r="K17" s="43">
        <f>IF(Paramètres!$D$20=1,'Match code-catégorie'!$K$2,IF(Paramètres!$D$21=1,'Match code-catégorie'!$K$3,ROUND(SUM(H17:J17),2)))</f>
        <v>4203.8599999999997</v>
      </c>
      <c r="L17" s="29">
        <v>7</v>
      </c>
      <c r="M17" s="43">
        <f>ROUND(((VLOOKUP($B$10,barèmesactuels,F17+2,FALSE)+$B$32*VLOOKUP($B$10,barèmesactuels,F17+2,FALSE)+Paramètres!$D$8*VLOOKUP($B$10,Foyer,F17+2,FALSE)+Paramètres!$D$9*VLOOKUP($B$10,Residence,F17+2,FALSE)+Paramètres!$D$10*VLOOKUP($B$10,Supplement,F17+2,FALSE)+Paramètres!$D$11*VLOOKUP($B$10,Complement,F17+2,FALSE)+VLOOKUP($B$15,'TPP-QPP'!$A$1:$C$4,3,FALSE)*(IF($B$17="non",$B$19,100%))+$B$33)),2)</f>
        <v>3966.03</v>
      </c>
      <c r="N17" s="43">
        <f>IF(Paramètres!$D$6="Full cat 1",VLOOKUP(Paramètres!$D$16,barèmescible,L17+2,FALSE)+VLOOKUP($B$22,'TPP-QPP'!$A$1:$E$4,5,FALSE)*(IF($B$24="non",$B$26,100%)),IF(Paramètres!$D$6="Répartition",$B$41*VLOOKUP(Paramètres!$D$16,barèmescible,L17+2,FALSE)+VLOOKUP($B$22,'TPP-QPP'!$A$1:$E$4,5,FALSE)*(IF($B$24="non",$B$26,100%)),0))</f>
        <v>4203.8599999999997</v>
      </c>
      <c r="O17" s="43">
        <f>IF($B$44="",0,IF(Paramètres!$D$6="Full cat 2",VLOOKUP(Paramètres!$D$17,barèmescible,$F17+2,FALSE)+VLOOKUP($B$22,'TPP-QPP'!$A$1:$E$4,5,FALSE)*(IF($B$24="non",$B$26,100%)),IF(Paramètres!$D$6="Répartition",$B$46*VLOOKUP(Paramètres!$D$17,barèmescible,$F17+2,FALSE),0)))</f>
        <v>0</v>
      </c>
      <c r="P17" s="43">
        <f>IF($B$49="",0,IF(Paramètres!$D$6="Full cat 3",VLOOKUP(Paramètres!$D$18,barèmescible,$F17+2,FALSE)+VLOOKUP($B$22,'TPP-QPP'!$A$1:$E$4,5,FALSE)*(IF($B$24="non",$B$26,100%)),IF(Paramètres!$D$6="Répartition",$B$51*VLOOKUP(Paramètres!$D$18,barèmescible,$F17+2,FALSE),0)))</f>
        <v>0</v>
      </c>
      <c r="Q17" s="43">
        <f t="shared" si="2"/>
        <v>4203.8599999999997</v>
      </c>
      <c r="R17" s="44">
        <f>IF(Paramètres!$D$20=1,'Match code-catégorie'!$K$2,IF(Paramètres!$D$21=1,'Match code-catégorie'!$K$3,ROUND(Q17*12/1976,4)))</f>
        <v>25.529499999999999</v>
      </c>
      <c r="S17" s="76"/>
      <c r="V17" s="45"/>
    </row>
    <row r="18" spans="1:22" ht="13.5" customHeight="1" x14ac:dyDescent="0.25">
      <c r="A18" s="78"/>
      <c r="B18" s="93"/>
      <c r="E18" s="90"/>
      <c r="F18" s="29">
        <v>8</v>
      </c>
      <c r="G18" s="43">
        <f>IF(Paramètres!$D$20=1,'Match code-catégorie'!$K$2,IF(Paramètres!$D$21=1,'Match code-catégorie'!$K$3,ROUND(((VLOOKUP($B$10,barèmesactuels,F18+2,FALSE)+$B$32*VLOOKUP($B$10,barèmesactuels,F18+2,FALSE)+Paramètres!$D$8*VLOOKUP($B$10,Foyer,F18+2,FALSE)+Paramètres!$D$9*VLOOKUP($B$10,Residence,F18+2,FALSE)+Paramètres!$D$10*VLOOKUP($B$10,Supplement,F18+2,FALSE)+Paramètres!$D$11*VLOOKUP($B$10,Complement,F18+2,FALSE)+VLOOKUP($B$15,'TPP-QPP'!$A$1:$C$4,3,FALSE)*(IF($B$17="non",$B$19,100%))+$B$33))*Paramètres!$D$12,2)))</f>
        <v>3966.03</v>
      </c>
      <c r="H18" s="43">
        <f>IF(Paramètres!$D$6="Full cat 1",(VLOOKUP(Paramètres!$D$16,barèmescible,F18+2,FALSE)+VLOOKUP($B$22,'TPP-QPP'!$A$1:$E$4,5,FALSE)*(IF($B$24="non",$B$26,100%)))*Paramètres!$D$12,IF(Paramètres!$D$6="Répartition",(($B$41*VLOOKUP(Paramètres!$D$16,barèmescible,F18+2,FALSE))+VLOOKUP($B$22,'TPP-QPP'!$A$1:$E$4,5,FALSE)*(IF($B$24="non",$B$26,100%)))*Paramètres!$D$12,0))</f>
        <v>4289.88</v>
      </c>
      <c r="I18" s="43">
        <f>IF($B$44="",0,IF(Paramètres!$D$6="Full cat 2",(VLOOKUP(Paramètres!$D$17,barèmescible,$F18+2,FALSE)+VLOOKUP($B$22,'TPP-QPP'!$A$1:$E$4,5,FALSE)*(IF($B$24="non",$B$26,100%)))*Paramètres!$D$12,IF(Paramètres!$D$6="Répartition",$B$46*VLOOKUP(Paramètres!$D$17,barèmescible,$F18+2,FALSE)*Paramètres!$D$12,0)))</f>
        <v>0</v>
      </c>
      <c r="J18" s="43">
        <f>IF($B$49="",0,IF(Paramètres!$D$6="Full cat 3",(VLOOKUP(Paramètres!$D$18,barèmescible,$F18+2,FALSE)+VLOOKUP($B$22,'TPP-QPP'!$A$1:$E$4,5,FALSE)*(IF($B$24="non",$B$26,100%)))*Paramètres!$D$12,IF(Paramètres!$D$6="Répartition",$B$51*VLOOKUP(Paramètres!$D$18,barèmescible,$F18+2,FALSE)*Paramètres!$D$12,0)))</f>
        <v>0</v>
      </c>
      <c r="K18" s="43">
        <f>IF(Paramètres!$D$20=1,'Match code-catégorie'!$K$2,IF(Paramètres!$D$21=1,'Match code-catégorie'!$K$3,ROUND(SUM(H18:J18),2)))</f>
        <v>4289.88</v>
      </c>
      <c r="L18" s="29">
        <v>8</v>
      </c>
      <c r="M18" s="43">
        <f>ROUND(((VLOOKUP($B$10,barèmesactuels,F18+2,FALSE)+$B$32*VLOOKUP($B$10,barèmesactuels,F18+2,FALSE)+Paramètres!$D$8*VLOOKUP($B$10,Foyer,F18+2,FALSE)+Paramètres!$D$9*VLOOKUP($B$10,Residence,F18+2,FALSE)+Paramètres!$D$10*VLOOKUP($B$10,Supplement,F18+2,FALSE)+Paramètres!$D$11*VLOOKUP($B$10,Complement,F18+2,FALSE)+VLOOKUP($B$15,'TPP-QPP'!$A$1:$C$4,3,FALSE)*(IF($B$17="non",$B$19,100%))+$B$33)),2)</f>
        <v>3966.03</v>
      </c>
      <c r="N18" s="43">
        <f>IF(Paramètres!$D$6="Full cat 1",VLOOKUP(Paramètres!$D$16,barèmescible,L18+2,FALSE)+VLOOKUP($B$22,'TPP-QPP'!$A$1:$E$4,5,FALSE)*(IF($B$24="non",$B$26,100%)),IF(Paramètres!$D$6="Répartition",$B$41*VLOOKUP(Paramètres!$D$16,barèmescible,L18+2,FALSE)+VLOOKUP($B$22,'TPP-QPP'!$A$1:$E$4,5,FALSE)*(IF($B$24="non",$B$26,100%)),0))</f>
        <v>4289.88</v>
      </c>
      <c r="O18" s="43">
        <f>IF($B$44="",0,IF(Paramètres!$D$6="Full cat 2",VLOOKUP(Paramètres!$D$17,barèmescible,$F18+2,FALSE)+VLOOKUP($B$22,'TPP-QPP'!$A$1:$E$4,5,FALSE)*(IF($B$24="non",$B$26,100%)),IF(Paramètres!$D$6="Répartition",$B$46*VLOOKUP(Paramètres!$D$17,barèmescible,$F18+2,FALSE),0)))</f>
        <v>0</v>
      </c>
      <c r="P18" s="43">
        <f>IF($B$49="",0,IF(Paramètres!$D$6="Full cat 3",VLOOKUP(Paramètres!$D$18,barèmescible,$F18+2,FALSE)+VLOOKUP($B$22,'TPP-QPP'!$A$1:$E$4,5,FALSE)*(IF($B$24="non",$B$26,100%)),IF(Paramètres!$D$6="Répartition",$B$51*VLOOKUP(Paramètres!$D$18,barèmescible,$F18+2,FALSE),0)))</f>
        <v>0</v>
      </c>
      <c r="Q18" s="43">
        <f t="shared" si="2"/>
        <v>4289.88</v>
      </c>
      <c r="R18" s="44">
        <f>IF(Paramètres!$D$20=1,'Match code-catégorie'!$K$2,IF(Paramètres!$D$21=1,'Match code-catégorie'!$K$3,ROUND(Q18*12/1976,4)))</f>
        <v>26.0519</v>
      </c>
      <c r="S18" s="76"/>
      <c r="V18" s="45"/>
    </row>
    <row r="19" spans="1:22" x14ac:dyDescent="0.25">
      <c r="A19" s="78" t="s">
        <v>376</v>
      </c>
      <c r="B19" s="91">
        <v>0.6</v>
      </c>
      <c r="C19" s="34"/>
      <c r="D19" s="34"/>
      <c r="E19" s="90"/>
      <c r="F19" s="29">
        <v>9</v>
      </c>
      <c r="G19" s="43">
        <f>IF(Paramètres!$D$20=1,'Match code-catégorie'!$K$2,IF(Paramètres!$D$21=1,'Match code-catégorie'!$K$3,ROUND(((VLOOKUP($B$10,barèmesactuels,F19+2,FALSE)+$B$32*VLOOKUP($B$10,barèmesactuels,F19+2,FALSE)+Paramètres!$D$8*VLOOKUP($B$10,Foyer,F19+2,FALSE)+Paramètres!$D$9*VLOOKUP($B$10,Residence,F19+2,FALSE)+Paramètres!$D$10*VLOOKUP($B$10,Supplement,F19+2,FALSE)+Paramètres!$D$11*VLOOKUP($B$10,Complement,F19+2,FALSE)+VLOOKUP($B$15,'TPP-QPP'!$A$1:$C$4,3,FALSE)*(IF($B$17="non",$B$19,100%))+$B$33))*Paramètres!$D$12,2)))</f>
        <v>4066.95</v>
      </c>
      <c r="H19" s="43">
        <f>IF(Paramètres!$D$6="Full cat 1",(VLOOKUP(Paramètres!$D$16,barèmescible,F19+2,FALSE)+VLOOKUP($B$22,'TPP-QPP'!$A$1:$E$4,5,FALSE)*(IF($B$24="non",$B$26,100%)))*Paramètres!$D$12,IF(Paramètres!$D$6="Répartition",(($B$41*VLOOKUP(Paramètres!$D$16,barèmescible,F19+2,FALSE))+VLOOKUP($B$22,'TPP-QPP'!$A$1:$E$4,5,FALSE)*(IF($B$24="non",$B$26,100%)))*Paramètres!$D$12,0))</f>
        <v>4371.1099999999997</v>
      </c>
      <c r="I19" s="43">
        <f>IF($B$44="",0,IF(Paramètres!$D$6="Full cat 2",(VLOOKUP(Paramètres!$D$17,barèmescible,$F19+2,FALSE)+VLOOKUP($B$22,'TPP-QPP'!$A$1:$E$4,5,FALSE)*(IF($B$24="non",$B$26,100%)))*Paramètres!$D$12,IF(Paramètres!$D$6="Répartition",$B$46*VLOOKUP(Paramètres!$D$17,barèmescible,$F19+2,FALSE)*Paramètres!$D$12,0)))</f>
        <v>0</v>
      </c>
      <c r="J19" s="43">
        <f>IF($B$49="",0,IF(Paramètres!$D$6="Full cat 3",(VLOOKUP(Paramètres!$D$18,barèmescible,$F19+2,FALSE)+VLOOKUP($B$22,'TPP-QPP'!$A$1:$E$4,5,FALSE)*(IF($B$24="non",$B$26,100%)))*Paramètres!$D$12,IF(Paramètres!$D$6="Répartition",$B$51*VLOOKUP(Paramètres!$D$18,barèmescible,$F19+2,FALSE)*Paramètres!$D$12,0)))</f>
        <v>0</v>
      </c>
      <c r="K19" s="43">
        <f>IF(Paramètres!$D$20=1,'Match code-catégorie'!$K$2,IF(Paramètres!$D$21=1,'Match code-catégorie'!$K$3,ROUND(SUM(H19:J19),2)))</f>
        <v>4371.1099999999997</v>
      </c>
      <c r="L19" s="29">
        <v>9</v>
      </c>
      <c r="M19" s="43">
        <f>ROUND(((VLOOKUP($B$10,barèmesactuels,F19+2,FALSE)+$B$32*VLOOKUP($B$10,barèmesactuels,F19+2,FALSE)+Paramètres!$D$8*VLOOKUP($B$10,Foyer,F19+2,FALSE)+Paramètres!$D$9*VLOOKUP($B$10,Residence,F19+2,FALSE)+Paramètres!$D$10*VLOOKUP($B$10,Supplement,F19+2,FALSE)+Paramètres!$D$11*VLOOKUP($B$10,Complement,F19+2,FALSE)+VLOOKUP($B$15,'TPP-QPP'!$A$1:$C$4,3,FALSE)*(IF($B$17="non",$B$19,100%))+$B$33)),2)</f>
        <v>4066.95</v>
      </c>
      <c r="N19" s="43">
        <f>IF(Paramètres!$D$6="Full cat 1",VLOOKUP(Paramètres!$D$16,barèmescible,L19+2,FALSE)+VLOOKUP($B$22,'TPP-QPP'!$A$1:$E$4,5,FALSE)*(IF($B$24="non",$B$26,100%)),IF(Paramètres!$D$6="Répartition",$B$41*VLOOKUP(Paramètres!$D$16,barèmescible,L19+2,FALSE)+VLOOKUP($B$22,'TPP-QPP'!$A$1:$E$4,5,FALSE)*(IF($B$24="non",$B$26,100%)),0))</f>
        <v>4371.1099999999997</v>
      </c>
      <c r="O19" s="43">
        <f>IF($B$44="",0,IF(Paramètres!$D$6="Full cat 2",VLOOKUP(Paramètres!$D$17,barèmescible,$F19+2,FALSE)+VLOOKUP($B$22,'TPP-QPP'!$A$1:$E$4,5,FALSE)*(IF($B$24="non",$B$26,100%)),IF(Paramètres!$D$6="Répartition",$B$46*VLOOKUP(Paramètres!$D$17,barèmescible,$F19+2,FALSE),0)))</f>
        <v>0</v>
      </c>
      <c r="P19" s="43">
        <f>IF($B$49="",0,IF(Paramètres!$D$6="Full cat 3",VLOOKUP(Paramètres!$D$18,barèmescible,$F19+2,FALSE)+VLOOKUP($B$22,'TPP-QPP'!$A$1:$E$4,5,FALSE)*(IF($B$24="non",$B$26,100%)),IF(Paramètres!$D$6="Répartition",$B$51*VLOOKUP(Paramètres!$D$18,barèmescible,$F19+2,FALSE),0)))</f>
        <v>0</v>
      </c>
      <c r="Q19" s="43">
        <f t="shared" si="2"/>
        <v>4371.1099999999997</v>
      </c>
      <c r="R19" s="44">
        <f>IF(Paramètres!$D$20=1,'Match code-catégorie'!$K$2,IF(Paramètres!$D$21=1,'Match code-catégorie'!$K$3,ROUND(Q19*12/1976,4)))</f>
        <v>26.545200000000001</v>
      </c>
      <c r="S19" s="76"/>
      <c r="V19" s="45"/>
    </row>
    <row r="20" spans="1:22" x14ac:dyDescent="0.25">
      <c r="A20" s="78"/>
      <c r="B20" s="91"/>
      <c r="E20" s="90"/>
      <c r="F20" s="29">
        <v>10</v>
      </c>
      <c r="G20" s="43">
        <f>IF(Paramètres!$D$20=1,'Match code-catégorie'!$K$2,IF(Paramètres!$D$21=1,'Match code-catégorie'!$K$3,ROUND(((VLOOKUP($B$10,barèmesactuels,F20+2,FALSE)+$B$32*VLOOKUP($B$10,barèmesactuels,F20+2,FALSE)+Paramètres!$D$8*VLOOKUP($B$10,Foyer,F20+2,FALSE)+Paramètres!$D$9*VLOOKUP($B$10,Residence,F20+2,FALSE)+Paramètres!$D$10*VLOOKUP($B$10,Supplement,F20+2,FALSE)+Paramètres!$D$11*VLOOKUP($B$10,Complement,F20+2,FALSE)+VLOOKUP($B$15,'TPP-QPP'!$A$1:$C$4,3,FALSE)*(IF($B$17="non",$B$19,100%))+$B$33))*Paramètres!$D$12,2)))</f>
        <v>4133.1499999999996</v>
      </c>
      <c r="H20" s="43">
        <f>IF(Paramètres!$D$6="Full cat 1",(VLOOKUP(Paramètres!$D$16,barèmescible,F20+2,FALSE)+VLOOKUP($B$22,'TPP-QPP'!$A$1:$E$4,5,FALSE)*(IF($B$24="non",$B$26,100%)))*Paramètres!$D$12,IF(Paramètres!$D$6="Répartition",(($B$41*VLOOKUP(Paramètres!$D$16,barèmescible,F20+2,FALSE))+VLOOKUP($B$22,'TPP-QPP'!$A$1:$E$4,5,FALSE)*(IF($B$24="non",$B$26,100%)))*Paramètres!$D$12,0))</f>
        <v>4447.7</v>
      </c>
      <c r="I20" s="43">
        <f>IF($B$44="",0,IF(Paramètres!$D$6="Full cat 2",(VLOOKUP(Paramètres!$D$17,barèmescible,$F20+2,FALSE)+VLOOKUP($B$22,'TPP-QPP'!$A$1:$E$4,5,FALSE)*(IF($B$24="non",$B$26,100%)))*Paramètres!$D$12,IF(Paramètres!$D$6="Répartition",$B$46*VLOOKUP(Paramètres!$D$17,barèmescible,$F20+2,FALSE)*Paramètres!$D$12,0)))</f>
        <v>0</v>
      </c>
      <c r="J20" s="43">
        <f>IF($B$49="",0,IF(Paramètres!$D$6="Full cat 3",(VLOOKUP(Paramètres!$D$18,barèmescible,$F20+2,FALSE)+VLOOKUP($B$22,'TPP-QPP'!$A$1:$E$4,5,FALSE)*(IF($B$24="non",$B$26,100%)))*Paramètres!$D$12,IF(Paramètres!$D$6="Répartition",$B$51*VLOOKUP(Paramètres!$D$18,barèmescible,$F20+2,FALSE)*Paramètres!$D$12,0)))</f>
        <v>0</v>
      </c>
      <c r="K20" s="43">
        <f>IF(Paramètres!$D$20=1,'Match code-catégorie'!$K$2,IF(Paramètres!$D$21=1,'Match code-catégorie'!$K$3,ROUND(SUM(H20:J20),2)))</f>
        <v>4447.7</v>
      </c>
      <c r="L20" s="29">
        <v>10</v>
      </c>
      <c r="M20" s="43">
        <f>ROUND(((VLOOKUP($B$10,barèmesactuels,F20+2,FALSE)+$B$32*VLOOKUP($B$10,barèmesactuels,F20+2,FALSE)+Paramètres!$D$8*VLOOKUP($B$10,Foyer,F20+2,FALSE)+Paramètres!$D$9*VLOOKUP($B$10,Residence,F20+2,FALSE)+Paramètres!$D$10*VLOOKUP($B$10,Supplement,F20+2,FALSE)+Paramètres!$D$11*VLOOKUP($B$10,Complement,F20+2,FALSE)+VLOOKUP($B$15,'TPP-QPP'!$A$1:$C$4,3,FALSE)*(IF($B$17="non",$B$19,100%))+$B$33)),2)</f>
        <v>4133.1499999999996</v>
      </c>
      <c r="N20" s="43">
        <f>IF(Paramètres!$D$6="Full cat 1",VLOOKUP(Paramètres!$D$16,barèmescible,L20+2,FALSE)+VLOOKUP($B$22,'TPP-QPP'!$A$1:$E$4,5,FALSE)*(IF($B$24="non",$B$26,100%)),IF(Paramètres!$D$6="Répartition",$B$41*VLOOKUP(Paramètres!$D$16,barèmescible,L20+2,FALSE)+VLOOKUP($B$22,'TPP-QPP'!$A$1:$E$4,5,FALSE)*(IF($B$24="non",$B$26,100%)),0))</f>
        <v>4447.7</v>
      </c>
      <c r="O20" s="43">
        <f>IF($B$44="",0,IF(Paramètres!$D$6="Full cat 2",VLOOKUP(Paramètres!$D$17,barèmescible,$F20+2,FALSE)+VLOOKUP($B$22,'TPP-QPP'!$A$1:$E$4,5,FALSE)*(IF($B$24="non",$B$26,100%)),IF(Paramètres!$D$6="Répartition",$B$46*VLOOKUP(Paramètres!$D$17,barèmescible,$F20+2,FALSE),0)))</f>
        <v>0</v>
      </c>
      <c r="P20" s="43">
        <f>IF($B$49="",0,IF(Paramètres!$D$6="Full cat 3",VLOOKUP(Paramètres!$D$18,barèmescible,$F20+2,FALSE)+VLOOKUP($B$22,'TPP-QPP'!$A$1:$E$4,5,FALSE)*(IF($B$24="non",$B$26,100%)),IF(Paramètres!$D$6="Répartition",$B$51*VLOOKUP(Paramètres!$D$18,barèmescible,$F20+2,FALSE),0)))</f>
        <v>0</v>
      </c>
      <c r="Q20" s="43">
        <f t="shared" si="2"/>
        <v>4447.7</v>
      </c>
      <c r="R20" s="44">
        <f>IF(Paramètres!$D$20=1,'Match code-catégorie'!$K$2,IF(Paramètres!$D$21=1,'Match code-catégorie'!$K$3,ROUND(Q20*12/1976,4)))</f>
        <v>27.010300000000001</v>
      </c>
      <c r="S20" s="76"/>
      <c r="V20" s="45"/>
    </row>
    <row r="21" spans="1:22" x14ac:dyDescent="0.25">
      <c r="A21" s="78"/>
      <c r="B21" s="91"/>
      <c r="E21" s="90"/>
      <c r="F21" s="29">
        <v>11</v>
      </c>
      <c r="G21" s="43">
        <f>IF(Paramètres!$D$20=1,'Match code-catégorie'!$K$2,IF(Paramètres!$D$21=1,'Match code-catégorie'!$K$3,ROUND(((VLOOKUP($B$10,barèmesactuels,F21+2,FALSE)+$B$32*VLOOKUP($B$10,barèmesactuels,F21+2,FALSE)+Paramètres!$D$8*VLOOKUP($B$10,Foyer,F21+2,FALSE)+Paramètres!$D$9*VLOOKUP($B$10,Residence,F21+2,FALSE)+Paramètres!$D$10*VLOOKUP($B$10,Supplement,F21+2,FALSE)+Paramètres!$D$11*VLOOKUP($B$10,Complement,F21+2,FALSE)+VLOOKUP($B$15,'TPP-QPP'!$A$1:$C$4,3,FALSE)*(IF($B$17="non",$B$19,100%))+$B$33))*Paramètres!$D$12,2)))</f>
        <v>4232.09</v>
      </c>
      <c r="H21" s="43">
        <f>IF(Paramètres!$D$6="Full cat 1",(VLOOKUP(Paramètres!$D$16,barèmescible,F21+2,FALSE)+VLOOKUP($B$22,'TPP-QPP'!$A$1:$E$4,5,FALSE)*(IF($B$24="non",$B$26,100%)))*Paramètres!$D$12,IF(Paramètres!$D$6="Répartition",(($B$41*VLOOKUP(Paramètres!$D$16,barèmescible,F21+2,FALSE))+VLOOKUP($B$22,'TPP-QPP'!$A$1:$E$4,5,FALSE)*(IF($B$24="non",$B$26,100%)))*Paramètres!$D$12,0))</f>
        <v>4519.8</v>
      </c>
      <c r="I21" s="43">
        <f>IF($B$44="",0,IF(Paramètres!$D$6="Full cat 2",(VLOOKUP(Paramètres!$D$17,barèmescible,$F21+2,FALSE)+VLOOKUP($B$22,'TPP-QPP'!$A$1:$E$4,5,FALSE)*(IF($B$24="non",$B$26,100%)))*Paramètres!$D$12,IF(Paramètres!$D$6="Répartition",$B$46*VLOOKUP(Paramètres!$D$17,barèmescible,$F21+2,FALSE)*Paramètres!$D$12,0)))</f>
        <v>0</v>
      </c>
      <c r="J21" s="43">
        <f>IF($B$49="",0,IF(Paramètres!$D$6="Full cat 3",(VLOOKUP(Paramètres!$D$18,barèmescible,$F21+2,FALSE)+VLOOKUP($B$22,'TPP-QPP'!$A$1:$E$4,5,FALSE)*(IF($B$24="non",$B$26,100%)))*Paramètres!$D$12,IF(Paramètres!$D$6="Répartition",$B$51*VLOOKUP(Paramètres!$D$18,barèmescible,$F21+2,FALSE)*Paramètres!$D$12,0)))</f>
        <v>0</v>
      </c>
      <c r="K21" s="43">
        <f>IF(Paramètres!$D$20=1,'Match code-catégorie'!$K$2,IF(Paramètres!$D$21=1,'Match code-catégorie'!$K$3,ROUND(SUM(H21:J21),2)))</f>
        <v>4519.8</v>
      </c>
      <c r="L21" s="29">
        <v>11</v>
      </c>
      <c r="M21" s="43">
        <f>ROUND(((VLOOKUP($B$10,barèmesactuels,F21+2,FALSE)+$B$32*VLOOKUP($B$10,barèmesactuels,F21+2,FALSE)+Paramètres!$D$8*VLOOKUP($B$10,Foyer,F21+2,FALSE)+Paramètres!$D$9*VLOOKUP($B$10,Residence,F21+2,FALSE)+Paramètres!$D$10*VLOOKUP($B$10,Supplement,F21+2,FALSE)+Paramètres!$D$11*VLOOKUP($B$10,Complement,F21+2,FALSE)+VLOOKUP($B$15,'TPP-QPP'!$A$1:$C$4,3,FALSE)*(IF($B$17="non",$B$19,100%))+$B$33)),2)</f>
        <v>4232.09</v>
      </c>
      <c r="N21" s="43">
        <f>IF(Paramètres!$D$6="Full cat 1",VLOOKUP(Paramètres!$D$16,barèmescible,L21+2,FALSE)+VLOOKUP($B$22,'TPP-QPP'!$A$1:$E$4,5,FALSE)*(IF($B$24="non",$B$26,100%)),IF(Paramètres!$D$6="Répartition",$B$41*VLOOKUP(Paramètres!$D$16,barèmescible,L21+2,FALSE)+VLOOKUP($B$22,'TPP-QPP'!$A$1:$E$4,5,FALSE)*(IF($B$24="non",$B$26,100%)),0))</f>
        <v>4519.8</v>
      </c>
      <c r="O21" s="43">
        <f>IF($B$44="",0,IF(Paramètres!$D$6="Full cat 2",VLOOKUP(Paramètres!$D$17,barèmescible,$F21+2,FALSE)+VLOOKUP($B$22,'TPP-QPP'!$A$1:$E$4,5,FALSE)*(IF($B$24="non",$B$26,100%)),IF(Paramètres!$D$6="Répartition",$B$46*VLOOKUP(Paramètres!$D$17,barèmescible,$F21+2,FALSE),0)))</f>
        <v>0</v>
      </c>
      <c r="P21" s="43">
        <f>IF($B$49="",0,IF(Paramètres!$D$6="Full cat 3",VLOOKUP(Paramètres!$D$18,barèmescible,$F21+2,FALSE)+VLOOKUP($B$22,'TPP-QPP'!$A$1:$E$4,5,FALSE)*(IF($B$24="non",$B$26,100%)),IF(Paramètres!$D$6="Répartition",$B$51*VLOOKUP(Paramètres!$D$18,barèmescible,$F21+2,FALSE),0)))</f>
        <v>0</v>
      </c>
      <c r="Q21" s="43">
        <f t="shared" si="2"/>
        <v>4519.8</v>
      </c>
      <c r="R21" s="44">
        <f>IF(Paramètres!$D$20=1,'Match code-catégorie'!$K$2,IF(Paramètres!$D$21=1,'Match code-catégorie'!$K$3,ROUND(Q21*12/1976,4)))</f>
        <v>27.4482</v>
      </c>
      <c r="S21" s="76"/>
      <c r="V21" s="45"/>
    </row>
    <row r="22" spans="1:22" ht="12.75" customHeight="1" x14ac:dyDescent="0.25">
      <c r="A22" s="71" t="s">
        <v>373</v>
      </c>
      <c r="B22" s="72" t="s">
        <v>369</v>
      </c>
      <c r="E22" s="90"/>
      <c r="F22" s="29">
        <v>12</v>
      </c>
      <c r="G22" s="43">
        <f>IF(Paramètres!$D$20=1,'Match code-catégorie'!$K$2,IF(Paramètres!$D$21=1,'Match code-catégorie'!$K$3,ROUND(((VLOOKUP($B$10,barèmesactuels,F22+2,FALSE)+$B$32*VLOOKUP($B$10,barèmesactuels,F22+2,FALSE)+Paramètres!$D$8*VLOOKUP($B$10,Foyer,F22+2,FALSE)+Paramètres!$D$9*VLOOKUP($B$10,Residence,F22+2,FALSE)+Paramètres!$D$10*VLOOKUP($B$10,Supplement,F22+2,FALSE)+Paramètres!$D$11*VLOOKUP($B$10,Complement,F22+2,FALSE)+VLOOKUP($B$15,'TPP-QPP'!$A$1:$C$4,3,FALSE)*(IF($B$17="non",$B$19,100%))+$B$33))*Paramètres!$D$12,2)))</f>
        <v>4232.09</v>
      </c>
      <c r="H22" s="43">
        <f>IF(Paramètres!$D$6="Full cat 1",(VLOOKUP(Paramètres!$D$16,barèmescible,F22+2,FALSE)+VLOOKUP($B$22,'TPP-QPP'!$A$1:$E$4,5,FALSE)*(IF($B$24="non",$B$26,100%)))*Paramètres!$D$12,IF(Paramètres!$D$6="Répartition",(($B$41*VLOOKUP(Paramètres!$D$16,barèmescible,F22+2,FALSE))+VLOOKUP($B$22,'TPP-QPP'!$A$1:$E$4,5,FALSE)*(IF($B$24="non",$B$26,100%)))*Paramètres!$D$12,0))</f>
        <v>4587.6000000000004</v>
      </c>
      <c r="I22" s="43">
        <f>IF($B$44="",0,IF(Paramètres!$D$6="Full cat 2",(VLOOKUP(Paramètres!$D$17,barèmescible,$F22+2,FALSE)+VLOOKUP($B$22,'TPP-QPP'!$A$1:$E$4,5,FALSE)*(IF($B$24="non",$B$26,100%)))*Paramètres!$D$12,IF(Paramètres!$D$6="Répartition",$B$46*VLOOKUP(Paramètres!$D$17,barèmescible,$F22+2,FALSE)*Paramètres!$D$12,0)))</f>
        <v>0</v>
      </c>
      <c r="J22" s="43">
        <f>IF($B$49="",0,IF(Paramètres!$D$6="Full cat 3",(VLOOKUP(Paramètres!$D$18,barèmescible,$F22+2,FALSE)+VLOOKUP($B$22,'TPP-QPP'!$A$1:$E$4,5,FALSE)*(IF($B$24="non",$B$26,100%)))*Paramètres!$D$12,IF(Paramètres!$D$6="Répartition",$B$51*VLOOKUP(Paramètres!$D$18,barèmescible,$F22+2,FALSE)*Paramètres!$D$12,0)))</f>
        <v>0</v>
      </c>
      <c r="K22" s="43">
        <f>IF(Paramètres!$D$20=1,'Match code-catégorie'!$K$2,IF(Paramètres!$D$21=1,'Match code-catégorie'!$K$3,ROUND(SUM(H22:J22),2)))</f>
        <v>4587.6000000000004</v>
      </c>
      <c r="L22" s="29">
        <v>12</v>
      </c>
      <c r="M22" s="43">
        <f>ROUND(((VLOOKUP($B$10,barèmesactuels,F22+2,FALSE)+$B$32*VLOOKUP($B$10,barèmesactuels,F22+2,FALSE)+Paramètres!$D$8*VLOOKUP($B$10,Foyer,F22+2,FALSE)+Paramètres!$D$9*VLOOKUP($B$10,Residence,F22+2,FALSE)+Paramètres!$D$10*VLOOKUP($B$10,Supplement,F22+2,FALSE)+Paramètres!$D$11*VLOOKUP($B$10,Complement,F22+2,FALSE)+VLOOKUP($B$15,'TPP-QPP'!$A$1:$C$4,3,FALSE)*(IF($B$17="non",$B$19,100%))+$B$33)),2)</f>
        <v>4232.09</v>
      </c>
      <c r="N22" s="43">
        <f>IF(Paramètres!$D$6="Full cat 1",VLOOKUP(Paramètres!$D$16,barèmescible,L22+2,FALSE)+VLOOKUP($B$22,'TPP-QPP'!$A$1:$E$4,5,FALSE)*(IF($B$24="non",$B$26,100%)),IF(Paramètres!$D$6="Répartition",$B$41*VLOOKUP(Paramètres!$D$16,barèmescible,L22+2,FALSE)+VLOOKUP($B$22,'TPP-QPP'!$A$1:$E$4,5,FALSE)*(IF($B$24="non",$B$26,100%)),0))</f>
        <v>4587.6000000000004</v>
      </c>
      <c r="O22" s="43">
        <f>IF($B$44="",0,IF(Paramètres!$D$6="Full cat 2",VLOOKUP(Paramètres!$D$17,barèmescible,$F22+2,FALSE)+VLOOKUP($B$22,'TPP-QPP'!$A$1:$E$4,5,FALSE)*(IF($B$24="non",$B$26,100%)),IF(Paramètres!$D$6="Répartition",$B$46*VLOOKUP(Paramètres!$D$17,barèmescible,$F22+2,FALSE),0)))</f>
        <v>0</v>
      </c>
      <c r="P22" s="43">
        <f>IF($B$49="",0,IF(Paramètres!$D$6="Full cat 3",VLOOKUP(Paramètres!$D$18,barèmescible,$F22+2,FALSE)+VLOOKUP($B$22,'TPP-QPP'!$A$1:$E$4,5,FALSE)*(IF($B$24="non",$B$26,100%)),IF(Paramètres!$D$6="Répartition",$B$51*VLOOKUP(Paramètres!$D$18,barèmescible,$F22+2,FALSE),0)))</f>
        <v>0</v>
      </c>
      <c r="Q22" s="43">
        <f t="shared" si="2"/>
        <v>4587.6000000000004</v>
      </c>
      <c r="R22" s="44">
        <f>IF(Paramètres!$D$20=1,'Match code-catégorie'!$K$2,IF(Paramètres!$D$21=1,'Match code-catégorie'!$K$3,ROUND(Q22*12/1976,4)))</f>
        <v>27.8599</v>
      </c>
      <c r="S22" s="76"/>
      <c r="V22" s="45"/>
    </row>
    <row r="23" spans="1:22" x14ac:dyDescent="0.25">
      <c r="A23" s="75" t="s">
        <v>380</v>
      </c>
      <c r="B23" s="74"/>
      <c r="E23" s="90"/>
      <c r="F23" s="29">
        <v>13</v>
      </c>
      <c r="G23" s="43">
        <f>IF(Paramètres!$D$20=1,'Match code-catégorie'!$K$2,IF(Paramètres!$D$21=1,'Match code-catégorie'!$K$3,ROUND(((VLOOKUP($B$10,barèmesactuels,F23+2,FALSE)+$B$32*VLOOKUP($B$10,barèmesactuels,F23+2,FALSE)+Paramètres!$D$8*VLOOKUP($B$10,Foyer,F23+2,FALSE)+Paramètres!$D$9*VLOOKUP($B$10,Residence,F23+2,FALSE)+Paramètres!$D$10*VLOOKUP($B$10,Supplement,F23+2,FALSE)+Paramètres!$D$11*VLOOKUP($B$10,Complement,F23+2,FALSE)+VLOOKUP($B$15,'TPP-QPP'!$A$1:$C$4,3,FALSE)*(IF($B$17="non",$B$19,100%))+$B$33))*Paramètres!$D$12,2)))</f>
        <v>4331.03</v>
      </c>
      <c r="H23" s="43">
        <f>IF(Paramètres!$D$6="Full cat 1",(VLOOKUP(Paramètres!$D$16,barèmescible,F23+2,FALSE)+VLOOKUP($B$22,'TPP-QPP'!$A$1:$E$4,5,FALSE)*(IF($B$24="non",$B$26,100%)))*Paramètres!$D$12,IF(Paramètres!$D$6="Répartition",(($B$41*VLOOKUP(Paramètres!$D$16,barèmescible,F23+2,FALSE))+VLOOKUP($B$22,'TPP-QPP'!$A$1:$E$4,5,FALSE)*(IF($B$24="non",$B$26,100%)))*Paramètres!$D$12,0))</f>
        <v>4651.28</v>
      </c>
      <c r="I23" s="43">
        <f>IF($B$44="",0,IF(Paramètres!$D$6="Full cat 2",(VLOOKUP(Paramètres!$D$17,barèmescible,$F23+2,FALSE)+VLOOKUP($B$22,'TPP-QPP'!$A$1:$E$4,5,FALSE)*(IF($B$24="non",$B$26,100%)))*Paramètres!$D$12,IF(Paramètres!$D$6="Répartition",$B$46*VLOOKUP(Paramètres!$D$17,barèmescible,$F23+2,FALSE)*Paramètres!$D$12,0)))</f>
        <v>0</v>
      </c>
      <c r="J23" s="43">
        <f>IF($B$49="",0,IF(Paramètres!$D$6="Full cat 3",(VLOOKUP(Paramètres!$D$18,barèmescible,$F23+2,FALSE)+VLOOKUP($B$22,'TPP-QPP'!$A$1:$E$4,5,FALSE)*(IF($B$24="non",$B$26,100%)))*Paramètres!$D$12,IF(Paramètres!$D$6="Répartition",$B$51*VLOOKUP(Paramètres!$D$18,barèmescible,$F23+2,FALSE)*Paramètres!$D$12,0)))</f>
        <v>0</v>
      </c>
      <c r="K23" s="43">
        <f>IF(Paramètres!$D$20=1,'Match code-catégorie'!$K$2,IF(Paramètres!$D$21=1,'Match code-catégorie'!$K$3,ROUND(SUM(H23:J23),2)))</f>
        <v>4651.28</v>
      </c>
      <c r="L23" s="29">
        <v>13</v>
      </c>
      <c r="M23" s="43">
        <f>ROUND(((VLOOKUP($B$10,barèmesactuels,F23+2,FALSE)+$B$32*VLOOKUP($B$10,barèmesactuels,F23+2,FALSE)+Paramètres!$D$8*VLOOKUP($B$10,Foyer,F23+2,FALSE)+Paramètres!$D$9*VLOOKUP($B$10,Residence,F23+2,FALSE)+Paramètres!$D$10*VLOOKUP($B$10,Supplement,F23+2,FALSE)+Paramètres!$D$11*VLOOKUP($B$10,Complement,F23+2,FALSE)+VLOOKUP($B$15,'TPP-QPP'!$A$1:$C$4,3,FALSE)*(IF($B$17="non",$B$19,100%))+$B$33)),2)</f>
        <v>4331.03</v>
      </c>
      <c r="N23" s="43">
        <f>IF(Paramètres!$D$6="Full cat 1",VLOOKUP(Paramètres!$D$16,barèmescible,L23+2,FALSE)+VLOOKUP($B$22,'TPP-QPP'!$A$1:$E$4,5,FALSE)*(IF($B$24="non",$B$26,100%)),IF(Paramètres!$D$6="Répartition",$B$41*VLOOKUP(Paramètres!$D$16,barèmescible,L23+2,FALSE)+VLOOKUP($B$22,'TPP-QPP'!$A$1:$E$4,5,FALSE)*(IF($B$24="non",$B$26,100%)),0))</f>
        <v>4651.28</v>
      </c>
      <c r="O23" s="43">
        <f>IF($B$44="",0,IF(Paramètres!$D$6="Full cat 2",VLOOKUP(Paramètres!$D$17,barèmescible,$F23+2,FALSE)+VLOOKUP($B$22,'TPP-QPP'!$A$1:$E$4,5,FALSE)*(IF($B$24="non",$B$26,100%)),IF(Paramètres!$D$6="Répartition",$B$46*VLOOKUP(Paramètres!$D$17,barèmescible,$F23+2,FALSE),0)))</f>
        <v>0</v>
      </c>
      <c r="P23" s="43">
        <f>IF($B$49="",0,IF(Paramètres!$D$6="Full cat 3",VLOOKUP(Paramètres!$D$18,barèmescible,$F23+2,FALSE)+VLOOKUP($B$22,'TPP-QPP'!$A$1:$E$4,5,FALSE)*(IF($B$24="non",$B$26,100%)),IF(Paramètres!$D$6="Répartition",$B$51*VLOOKUP(Paramètres!$D$18,barèmescible,$F23+2,FALSE),0)))</f>
        <v>0</v>
      </c>
      <c r="Q23" s="43">
        <f t="shared" si="2"/>
        <v>4651.28</v>
      </c>
      <c r="R23" s="44">
        <f>IF(Paramètres!$D$20=1,'Match code-catégorie'!$K$2,IF(Paramètres!$D$21=1,'Match code-catégorie'!$K$3,ROUND(Q23*12/1976,4)))</f>
        <v>28.246600000000001</v>
      </c>
      <c r="S23" s="76"/>
      <c r="V23" s="45"/>
    </row>
    <row r="24" spans="1:22" x14ac:dyDescent="0.25">
      <c r="A24" s="78" t="s">
        <v>378</v>
      </c>
      <c r="B24" s="79" t="s">
        <v>99</v>
      </c>
      <c r="E24" s="90"/>
      <c r="F24" s="29">
        <v>14</v>
      </c>
      <c r="G24" s="43">
        <f>IF(Paramètres!$D$20=1,'Match code-catégorie'!$K$2,IF(Paramètres!$D$21=1,'Match code-catégorie'!$K$3,ROUND(((VLOOKUP($B$10,barèmesactuels,F24+2,FALSE)+$B$32*VLOOKUP($B$10,barèmesactuels,F24+2,FALSE)+Paramètres!$D$8*VLOOKUP($B$10,Foyer,F24+2,FALSE)+Paramètres!$D$9*VLOOKUP($B$10,Residence,F24+2,FALSE)+Paramètres!$D$10*VLOOKUP($B$10,Supplement,F24+2,FALSE)+Paramètres!$D$11*VLOOKUP($B$10,Complement,F24+2,FALSE)+VLOOKUP($B$15,'TPP-QPP'!$A$1:$C$4,3,FALSE)*(IF($B$17="non",$B$19,100%))+$B$33))*Paramètres!$D$12,2)))</f>
        <v>4331.03</v>
      </c>
      <c r="H24" s="43">
        <f>IF(Paramètres!$D$6="Full cat 1",(VLOOKUP(Paramètres!$D$16,barèmescible,F24+2,FALSE)+VLOOKUP($B$22,'TPP-QPP'!$A$1:$E$4,5,FALSE)*(IF($B$24="non",$B$26,100%)))*Paramètres!$D$12,IF(Paramètres!$D$6="Répartition",(($B$41*VLOOKUP(Paramètres!$D$16,barèmescible,F24+2,FALSE))+VLOOKUP($B$22,'TPP-QPP'!$A$1:$E$4,5,FALSE)*(IF($B$24="non",$B$26,100%)))*Paramètres!$D$12,0))</f>
        <v>4711</v>
      </c>
      <c r="I24" s="43">
        <f>IF($B$44="",0,IF(Paramètres!$D$6="Full cat 2",(VLOOKUP(Paramètres!$D$17,barèmescible,$F24+2,FALSE)+VLOOKUP($B$22,'TPP-QPP'!$A$1:$E$4,5,FALSE)*(IF($B$24="non",$B$26,100%)))*Paramètres!$D$12,IF(Paramètres!$D$6="Répartition",$B$46*VLOOKUP(Paramètres!$D$17,barèmescible,$F24+2,FALSE)*Paramètres!$D$12,0)))</f>
        <v>0</v>
      </c>
      <c r="J24" s="43">
        <f>IF($B$49="",0,IF(Paramètres!$D$6="Full cat 3",(VLOOKUP(Paramètres!$D$18,barèmescible,$F24+2,FALSE)+VLOOKUP($B$22,'TPP-QPP'!$A$1:$E$4,5,FALSE)*(IF($B$24="non",$B$26,100%)))*Paramètres!$D$12,IF(Paramètres!$D$6="Répartition",$B$51*VLOOKUP(Paramètres!$D$18,barèmescible,$F24+2,FALSE)*Paramètres!$D$12,0)))</f>
        <v>0</v>
      </c>
      <c r="K24" s="43">
        <f>IF(Paramètres!$D$20=1,'Match code-catégorie'!$K$2,IF(Paramètres!$D$21=1,'Match code-catégorie'!$K$3,ROUND(SUM(H24:J24),2)))</f>
        <v>4711</v>
      </c>
      <c r="L24" s="29">
        <v>14</v>
      </c>
      <c r="M24" s="43">
        <f>ROUND(((VLOOKUP($B$10,barèmesactuels,F24+2,FALSE)+$B$32*VLOOKUP($B$10,barèmesactuels,F24+2,FALSE)+Paramètres!$D$8*VLOOKUP($B$10,Foyer,F24+2,FALSE)+Paramètres!$D$9*VLOOKUP($B$10,Residence,F24+2,FALSE)+Paramètres!$D$10*VLOOKUP($B$10,Supplement,F24+2,FALSE)+Paramètres!$D$11*VLOOKUP($B$10,Complement,F24+2,FALSE)+VLOOKUP($B$15,'TPP-QPP'!$A$1:$C$4,3,FALSE)*(IF($B$17="non",$B$19,100%))+$B$33)),2)</f>
        <v>4331.03</v>
      </c>
      <c r="N24" s="43">
        <f>IF(Paramètres!$D$6="Full cat 1",VLOOKUP(Paramètres!$D$16,barèmescible,L24+2,FALSE)+VLOOKUP($B$22,'TPP-QPP'!$A$1:$E$4,5,FALSE)*(IF($B$24="non",$B$26,100%)),IF(Paramètres!$D$6="Répartition",$B$41*VLOOKUP(Paramètres!$D$16,barèmescible,L24+2,FALSE)+VLOOKUP($B$22,'TPP-QPP'!$A$1:$E$4,5,FALSE)*(IF($B$24="non",$B$26,100%)),0))</f>
        <v>4711</v>
      </c>
      <c r="O24" s="43">
        <f>IF($B$44="",0,IF(Paramètres!$D$6="Full cat 2",VLOOKUP(Paramètres!$D$17,barèmescible,$F24+2,FALSE)+VLOOKUP($B$22,'TPP-QPP'!$A$1:$E$4,5,FALSE)*(IF($B$24="non",$B$26,100%)),IF(Paramètres!$D$6="Répartition",$B$46*VLOOKUP(Paramètres!$D$17,barèmescible,$F24+2,FALSE),0)))</f>
        <v>0</v>
      </c>
      <c r="P24" s="43">
        <f>IF($B$49="",0,IF(Paramètres!$D$6="Full cat 3",VLOOKUP(Paramètres!$D$18,barèmescible,$F24+2,FALSE)+VLOOKUP($B$22,'TPP-QPP'!$A$1:$E$4,5,FALSE)*(IF($B$24="non",$B$26,100%)),IF(Paramètres!$D$6="Répartition",$B$51*VLOOKUP(Paramètres!$D$18,barèmescible,$F24+2,FALSE),0)))</f>
        <v>0</v>
      </c>
      <c r="Q24" s="43">
        <f t="shared" si="2"/>
        <v>4711</v>
      </c>
      <c r="R24" s="44">
        <f>IF(Paramètres!$D$20=1,'Match code-catégorie'!$K$2,IF(Paramètres!$D$21=1,'Match code-catégorie'!$K$3,ROUND(Q24*12/1976,4)))</f>
        <v>28.609300000000001</v>
      </c>
      <c r="S24" s="76"/>
      <c r="V24" s="45"/>
    </row>
    <row r="25" spans="1:22" x14ac:dyDescent="0.25">
      <c r="A25" s="78"/>
      <c r="B25" s="79"/>
      <c r="E25" s="90"/>
      <c r="F25" s="29">
        <v>15</v>
      </c>
      <c r="G25" s="43">
        <f>IF(Paramètres!$D$20=1,'Match code-catégorie'!$K$2,IF(Paramètres!$D$21=1,'Match code-catégorie'!$K$3,ROUND(((VLOOKUP($B$10,barèmesactuels,F25+2,FALSE)+$B$32*VLOOKUP($B$10,barèmesactuels,F25+2,FALSE)+Paramètres!$D$8*VLOOKUP($B$10,Foyer,F25+2,FALSE)+Paramètres!$D$9*VLOOKUP($B$10,Residence,F25+2,FALSE)+Paramètres!$D$10*VLOOKUP($B$10,Supplement,F25+2,FALSE)+Paramètres!$D$11*VLOOKUP($B$10,Complement,F25+2,FALSE)+VLOOKUP($B$15,'TPP-QPP'!$A$1:$C$4,3,FALSE)*(IF($B$17="non",$B$19,100%))+$B$33))*Paramètres!$D$12,2)))</f>
        <v>4429.97</v>
      </c>
      <c r="H25" s="43">
        <f>IF(Paramètres!$D$6="Full cat 1",(VLOOKUP(Paramètres!$D$16,barèmescible,F25+2,FALSE)+VLOOKUP($B$22,'TPP-QPP'!$A$1:$E$4,5,FALSE)*(IF($B$24="non",$B$26,100%)))*Paramètres!$D$12,IF(Paramètres!$D$6="Répartition",(($B$41*VLOOKUP(Paramètres!$D$16,barèmescible,F25+2,FALSE))+VLOOKUP($B$22,'TPP-QPP'!$A$1:$E$4,5,FALSE)*(IF($B$24="non",$B$26,100%)))*Paramètres!$D$12,0))</f>
        <v>4766.97</v>
      </c>
      <c r="I25" s="43">
        <f>IF($B$44="",0,IF(Paramètres!$D$6="Full cat 2",(VLOOKUP(Paramètres!$D$17,barèmescible,$F25+2,FALSE)+VLOOKUP($B$22,'TPP-QPP'!$A$1:$E$4,5,FALSE)*(IF($B$24="non",$B$26,100%)))*Paramètres!$D$12,IF(Paramètres!$D$6="Répartition",$B$46*VLOOKUP(Paramètres!$D$17,barèmescible,$F25+2,FALSE)*Paramètres!$D$12,0)))</f>
        <v>0</v>
      </c>
      <c r="J25" s="43">
        <f>IF($B$49="",0,IF(Paramètres!$D$6="Full cat 3",(VLOOKUP(Paramètres!$D$18,barèmescible,$F25+2,FALSE)+VLOOKUP($B$22,'TPP-QPP'!$A$1:$E$4,5,FALSE)*(IF($B$24="non",$B$26,100%)))*Paramètres!$D$12,IF(Paramètres!$D$6="Répartition",$B$51*VLOOKUP(Paramètres!$D$18,barèmescible,$F25+2,FALSE)*Paramètres!$D$12,0)))</f>
        <v>0</v>
      </c>
      <c r="K25" s="43">
        <f>IF(Paramètres!$D$20=1,'Match code-catégorie'!$K$2,IF(Paramètres!$D$21=1,'Match code-catégorie'!$K$3,ROUND(SUM(H25:J25),2)))</f>
        <v>4766.97</v>
      </c>
      <c r="L25" s="29">
        <v>15</v>
      </c>
      <c r="M25" s="43">
        <f>ROUND(((VLOOKUP($B$10,barèmesactuels,F25+2,FALSE)+$B$32*VLOOKUP($B$10,barèmesactuels,F25+2,FALSE)+Paramètres!$D$8*VLOOKUP($B$10,Foyer,F25+2,FALSE)+Paramètres!$D$9*VLOOKUP($B$10,Residence,F25+2,FALSE)+Paramètres!$D$10*VLOOKUP($B$10,Supplement,F25+2,FALSE)+Paramètres!$D$11*VLOOKUP($B$10,Complement,F25+2,FALSE)+VLOOKUP($B$15,'TPP-QPP'!$A$1:$C$4,3,FALSE)*(IF($B$17="non",$B$19,100%))+$B$33)),2)</f>
        <v>4429.97</v>
      </c>
      <c r="N25" s="43">
        <f>IF(Paramètres!$D$6="Full cat 1",VLOOKUP(Paramètres!$D$16,barèmescible,L25+2,FALSE)+VLOOKUP($B$22,'TPP-QPP'!$A$1:$E$4,5,FALSE)*(IF($B$24="non",$B$26,100%)),IF(Paramètres!$D$6="Répartition",$B$41*VLOOKUP(Paramètres!$D$16,barèmescible,L25+2,FALSE)+VLOOKUP($B$22,'TPP-QPP'!$A$1:$E$4,5,FALSE)*(IF($B$24="non",$B$26,100%)),0))</f>
        <v>4766.97</v>
      </c>
      <c r="O25" s="43">
        <f>IF($B$44="",0,IF(Paramètres!$D$6="Full cat 2",VLOOKUP(Paramètres!$D$17,barèmescible,$F25+2,FALSE)+VLOOKUP($B$22,'TPP-QPP'!$A$1:$E$4,5,FALSE)*(IF($B$24="non",$B$26,100%)),IF(Paramètres!$D$6="Répartition",$B$46*VLOOKUP(Paramètres!$D$17,barèmescible,$F25+2,FALSE),0)))</f>
        <v>0</v>
      </c>
      <c r="P25" s="43">
        <f>IF($B$49="",0,IF(Paramètres!$D$6="Full cat 3",VLOOKUP(Paramètres!$D$18,barèmescible,$F25+2,FALSE)+VLOOKUP($B$22,'TPP-QPP'!$A$1:$E$4,5,FALSE)*(IF($B$24="non",$B$26,100%)),IF(Paramètres!$D$6="Répartition",$B$51*VLOOKUP(Paramètres!$D$18,barèmescible,$F25+2,FALSE),0)))</f>
        <v>0</v>
      </c>
      <c r="Q25" s="43">
        <f t="shared" si="2"/>
        <v>4766.97</v>
      </c>
      <c r="R25" s="44">
        <f>IF(Paramètres!$D$20=1,'Match code-catégorie'!$K$2,IF(Paramètres!$D$21=1,'Match code-catégorie'!$K$3,ROUND(Q25*12/1976,4)))</f>
        <v>28.949200000000001</v>
      </c>
      <c r="S25" s="76"/>
      <c r="V25" s="45"/>
    </row>
    <row r="26" spans="1:22" x14ac:dyDescent="0.25">
      <c r="A26" s="92" t="s">
        <v>374</v>
      </c>
      <c r="B26" s="91">
        <v>1</v>
      </c>
      <c r="E26" s="90"/>
      <c r="F26" s="29">
        <v>16</v>
      </c>
      <c r="G26" s="43">
        <f>IF(Paramètres!$D$20=1,'Match code-catégorie'!$K$2,IF(Paramètres!$D$21=1,'Match code-catégorie'!$K$3,ROUND(((VLOOKUP($B$10,barèmesactuels,F26+2,FALSE)+$B$32*VLOOKUP($B$10,barèmesactuels,F26+2,FALSE)+Paramètres!$D$8*VLOOKUP($B$10,Foyer,F26+2,FALSE)+Paramètres!$D$9*VLOOKUP($B$10,Residence,F26+2,FALSE)+Paramètres!$D$10*VLOOKUP($B$10,Supplement,F26+2,FALSE)+Paramètres!$D$11*VLOOKUP($B$10,Complement,F26+2,FALSE)+VLOOKUP($B$15,'TPP-QPP'!$A$1:$C$4,3,FALSE)*(IF($B$17="non",$B$19,100%))+$B$33))*Paramètres!$D$12,2)))</f>
        <v>4770.78</v>
      </c>
      <c r="H26" s="43">
        <f>IF(Paramètres!$D$6="Full cat 1",(VLOOKUP(Paramètres!$D$16,barèmescible,F26+2,FALSE)+VLOOKUP($B$22,'TPP-QPP'!$A$1:$E$4,5,FALSE)*(IF($B$24="non",$B$26,100%)))*Paramètres!$D$12,IF(Paramètres!$D$6="Répartition",(($B$41*VLOOKUP(Paramètres!$D$16,barèmescible,F26+2,FALSE))+VLOOKUP($B$22,'TPP-QPP'!$A$1:$E$4,5,FALSE)*(IF($B$24="non",$B$26,100%)))*Paramètres!$D$12,0))</f>
        <v>4825.2</v>
      </c>
      <c r="I26" s="43">
        <f>IF($B$44="",0,IF(Paramètres!$D$6="Full cat 2",(VLOOKUP(Paramètres!$D$17,barèmescible,$F26+2,FALSE)+VLOOKUP($B$22,'TPP-QPP'!$A$1:$E$4,5,FALSE)*(IF($B$24="non",$B$26,100%)))*Paramètres!$D$12,IF(Paramètres!$D$6="Répartition",$B$46*VLOOKUP(Paramètres!$D$17,barèmescible,$F26+2,FALSE)*Paramètres!$D$12,0)))</f>
        <v>0</v>
      </c>
      <c r="J26" s="43">
        <f>IF($B$49="",0,IF(Paramètres!$D$6="Full cat 3",(VLOOKUP(Paramètres!$D$18,barèmescible,$F26+2,FALSE)+VLOOKUP($B$22,'TPP-QPP'!$A$1:$E$4,5,FALSE)*(IF($B$24="non",$B$26,100%)))*Paramètres!$D$12,IF(Paramètres!$D$6="Répartition",$B$51*VLOOKUP(Paramètres!$D$18,barèmescible,$F26+2,FALSE)*Paramètres!$D$12,0)))</f>
        <v>0</v>
      </c>
      <c r="K26" s="43">
        <f>IF(Paramètres!$D$20=1,'Match code-catégorie'!$K$2,IF(Paramètres!$D$21=1,'Match code-catégorie'!$K$3,ROUND(SUM(H26:J26),2)))</f>
        <v>4825.2</v>
      </c>
      <c r="L26" s="29">
        <v>16</v>
      </c>
      <c r="M26" s="43">
        <f>ROUND(((VLOOKUP($B$10,barèmesactuels,F26+2,FALSE)+$B$32*VLOOKUP($B$10,barèmesactuels,F26+2,FALSE)+Paramètres!$D$8*VLOOKUP($B$10,Foyer,F26+2,FALSE)+Paramètres!$D$9*VLOOKUP($B$10,Residence,F26+2,FALSE)+Paramètres!$D$10*VLOOKUP($B$10,Supplement,F26+2,FALSE)+Paramètres!$D$11*VLOOKUP($B$10,Complement,F26+2,FALSE)+VLOOKUP($B$15,'TPP-QPP'!$A$1:$C$4,3,FALSE)*(IF($B$17="non",$B$19,100%))+$B$33)),2)</f>
        <v>4770.78</v>
      </c>
      <c r="N26" s="43">
        <f>IF(Paramètres!$D$6="Full cat 1",VLOOKUP(Paramètres!$D$16,barèmescible,L26+2,FALSE)+VLOOKUP($B$22,'TPP-QPP'!$A$1:$E$4,5,FALSE)*(IF($B$24="non",$B$26,100%)),IF(Paramètres!$D$6="Répartition",$B$41*VLOOKUP(Paramètres!$D$16,barèmescible,L26+2,FALSE)+VLOOKUP($B$22,'TPP-QPP'!$A$1:$E$4,5,FALSE)*(IF($B$24="non",$B$26,100%)),0))</f>
        <v>4825.2</v>
      </c>
      <c r="O26" s="43">
        <f>IF($B$44="",0,IF(Paramètres!$D$6="Full cat 2",VLOOKUP(Paramètres!$D$17,barèmescible,$F26+2,FALSE)+VLOOKUP($B$22,'TPP-QPP'!$A$1:$E$4,5,FALSE)*(IF($B$24="non",$B$26,100%)),IF(Paramètres!$D$6="Répartition",$B$46*VLOOKUP(Paramètres!$D$17,barèmescible,$F26+2,FALSE),0)))</f>
        <v>0</v>
      </c>
      <c r="P26" s="43">
        <f>IF($B$49="",0,IF(Paramètres!$D$6="Full cat 3",VLOOKUP(Paramètres!$D$18,barèmescible,$F26+2,FALSE)+VLOOKUP($B$22,'TPP-QPP'!$A$1:$E$4,5,FALSE)*(IF($B$24="non",$B$26,100%)),IF(Paramètres!$D$6="Répartition",$B$51*VLOOKUP(Paramètres!$D$18,barèmescible,$F26+2,FALSE),0)))</f>
        <v>0</v>
      </c>
      <c r="Q26" s="43">
        <f t="shared" si="2"/>
        <v>4825.2</v>
      </c>
      <c r="R26" s="44">
        <f>IF(Paramètres!$D$20=1,'Match code-catégorie'!$K$2,IF(Paramètres!$D$21=1,'Match code-catégorie'!$K$3,ROUND(Q26*12/1976,4)))</f>
        <v>29.302800000000001</v>
      </c>
      <c r="S26" s="76"/>
      <c r="V26" s="45"/>
    </row>
    <row r="27" spans="1:22" x14ac:dyDescent="0.25">
      <c r="A27" s="92"/>
      <c r="B27" s="91"/>
      <c r="E27" s="90"/>
      <c r="F27" s="29">
        <v>17</v>
      </c>
      <c r="G27" s="43">
        <f>IF(Paramètres!$D$20=1,'Match code-catégorie'!$K$2,IF(Paramètres!$D$21=1,'Match code-catégorie'!$K$3,ROUND(((VLOOKUP($B$10,barèmesactuels,F27+2,FALSE)+$B$32*VLOOKUP($B$10,barèmesactuels,F27+2,FALSE)+Paramètres!$D$8*VLOOKUP($B$10,Foyer,F27+2,FALSE)+Paramètres!$D$9*VLOOKUP($B$10,Residence,F27+2,FALSE)+Paramètres!$D$10*VLOOKUP($B$10,Supplement,F27+2,FALSE)+Paramètres!$D$11*VLOOKUP($B$10,Complement,F27+2,FALSE)+VLOOKUP($B$15,'TPP-QPP'!$A$1:$C$4,3,FALSE)*(IF($B$17="non",$B$19,100%))+$B$33))*Paramètres!$D$12,2)))</f>
        <v>4869.71</v>
      </c>
      <c r="H27" s="43">
        <f>IF(Paramètres!$D$6="Full cat 1",(VLOOKUP(Paramètres!$D$16,barèmescible,F27+2,FALSE)+VLOOKUP($B$22,'TPP-QPP'!$A$1:$E$4,5,FALSE)*(IF($B$24="non",$B$26,100%)))*Paramètres!$D$12,IF(Paramètres!$D$6="Répartition",(($B$41*VLOOKUP(Paramètres!$D$16,barèmescible,F27+2,FALSE))+VLOOKUP($B$22,'TPP-QPP'!$A$1:$E$4,5,FALSE)*(IF($B$24="non",$B$26,100%)))*Paramètres!$D$12,0))</f>
        <v>4879.71</v>
      </c>
      <c r="I27" s="43">
        <f>IF($B$44="",0,IF(Paramètres!$D$6="Full cat 2",(VLOOKUP(Paramètres!$D$17,barèmescible,$F27+2,FALSE)+VLOOKUP($B$22,'TPP-QPP'!$A$1:$E$4,5,FALSE)*(IF($B$24="non",$B$26,100%)))*Paramètres!$D$12,IF(Paramètres!$D$6="Répartition",$B$46*VLOOKUP(Paramètres!$D$17,barèmescible,$F27+2,FALSE)*Paramètres!$D$12,0)))</f>
        <v>0</v>
      </c>
      <c r="J27" s="43">
        <f>IF($B$49="",0,IF(Paramètres!$D$6="Full cat 3",(VLOOKUP(Paramètres!$D$18,barèmescible,$F27+2,FALSE)+VLOOKUP($B$22,'TPP-QPP'!$A$1:$E$4,5,FALSE)*(IF($B$24="non",$B$26,100%)))*Paramètres!$D$12,IF(Paramètres!$D$6="Répartition",$B$51*VLOOKUP(Paramètres!$D$18,barèmescible,$F27+2,FALSE)*Paramètres!$D$12,0)))</f>
        <v>0</v>
      </c>
      <c r="K27" s="43">
        <f>IF(Paramètres!$D$20=1,'Match code-catégorie'!$K$2,IF(Paramètres!$D$21=1,'Match code-catégorie'!$K$3,ROUND(SUM(H27:J27),2)))</f>
        <v>4879.71</v>
      </c>
      <c r="L27" s="29">
        <v>17</v>
      </c>
      <c r="M27" s="43">
        <f>ROUND(((VLOOKUP($B$10,barèmesactuels,F27+2,FALSE)+$B$32*VLOOKUP($B$10,barèmesactuels,F27+2,FALSE)+Paramètres!$D$8*VLOOKUP($B$10,Foyer,F27+2,FALSE)+Paramètres!$D$9*VLOOKUP($B$10,Residence,F27+2,FALSE)+Paramètres!$D$10*VLOOKUP($B$10,Supplement,F27+2,FALSE)+Paramètres!$D$11*VLOOKUP($B$10,Complement,F27+2,FALSE)+VLOOKUP($B$15,'TPP-QPP'!$A$1:$C$4,3,FALSE)*(IF($B$17="non",$B$19,100%))+$B$33)),2)</f>
        <v>4869.71</v>
      </c>
      <c r="N27" s="43">
        <f>IF(Paramètres!$D$6="Full cat 1",VLOOKUP(Paramètres!$D$16,barèmescible,L27+2,FALSE)+VLOOKUP($B$22,'TPP-QPP'!$A$1:$E$4,5,FALSE)*(IF($B$24="non",$B$26,100%)),IF(Paramètres!$D$6="Répartition",$B$41*VLOOKUP(Paramètres!$D$16,barèmescible,L27+2,FALSE)+VLOOKUP($B$22,'TPP-QPP'!$A$1:$E$4,5,FALSE)*(IF($B$24="non",$B$26,100%)),0))</f>
        <v>4879.71</v>
      </c>
      <c r="O27" s="43">
        <f>IF($B$44="",0,IF(Paramètres!$D$6="Full cat 2",VLOOKUP(Paramètres!$D$17,barèmescible,$F27+2,FALSE)+VLOOKUP($B$22,'TPP-QPP'!$A$1:$E$4,5,FALSE)*(IF($B$24="non",$B$26,100%)),IF(Paramètres!$D$6="Répartition",$B$46*VLOOKUP(Paramètres!$D$17,barèmescible,$F27+2,FALSE),0)))</f>
        <v>0</v>
      </c>
      <c r="P27" s="43">
        <f>IF($B$49="",0,IF(Paramètres!$D$6="Full cat 3",VLOOKUP(Paramètres!$D$18,barèmescible,$F27+2,FALSE)+VLOOKUP($B$22,'TPP-QPP'!$A$1:$E$4,5,FALSE)*(IF($B$24="non",$B$26,100%)),IF(Paramètres!$D$6="Répartition",$B$51*VLOOKUP(Paramètres!$D$18,barèmescible,$F27+2,FALSE),0)))</f>
        <v>0</v>
      </c>
      <c r="Q27" s="43">
        <f t="shared" si="2"/>
        <v>4879.71</v>
      </c>
      <c r="R27" s="44">
        <f>IF(Paramètres!$D$20=1,'Match code-catégorie'!$K$2,IF(Paramètres!$D$21=1,'Match code-catégorie'!$K$3,ROUND(Q27*12/1976,4)))</f>
        <v>29.633900000000001</v>
      </c>
      <c r="S27" s="76"/>
      <c r="V27" s="45"/>
    </row>
    <row r="28" spans="1:22" ht="14.25" customHeight="1" x14ac:dyDescent="0.25">
      <c r="A28" s="92"/>
      <c r="B28" s="91"/>
      <c r="E28" s="90"/>
      <c r="F28" s="29">
        <v>18</v>
      </c>
      <c r="G28" s="43">
        <f>IF(Paramètres!$D$20=1,'Match code-catégorie'!$K$2,IF(Paramètres!$D$21=1,'Match code-catégorie'!$K$3,ROUND(((VLOOKUP($B$10,barèmesactuels,F28+2,FALSE)+$B$32*VLOOKUP($B$10,barèmesactuels,F28+2,FALSE)+Paramètres!$D$8*VLOOKUP($B$10,Foyer,F28+2,FALSE)+Paramètres!$D$9*VLOOKUP($B$10,Residence,F28+2,FALSE)+Paramètres!$D$10*VLOOKUP($B$10,Supplement,F28+2,FALSE)+Paramètres!$D$11*VLOOKUP($B$10,Complement,F28+2,FALSE)+VLOOKUP($B$15,'TPP-QPP'!$A$1:$C$4,3,FALSE)*(IF($B$17="non",$B$19,100%))+$B$33))*Paramètres!$D$12,2)))</f>
        <v>4869.71</v>
      </c>
      <c r="H28" s="43">
        <f>IF(Paramètres!$D$6="Full cat 1",(VLOOKUP(Paramètres!$D$16,barèmescible,F28+2,FALSE)+VLOOKUP($B$22,'TPP-QPP'!$A$1:$E$4,5,FALSE)*(IF($B$24="non",$B$26,100%)))*Paramètres!$D$12,IF(Paramètres!$D$6="Répartition",(($B$41*VLOOKUP(Paramètres!$D$16,barèmescible,F28+2,FALSE))+VLOOKUP($B$22,'TPP-QPP'!$A$1:$E$4,5,FALSE)*(IF($B$24="non",$B$26,100%)))*Paramètres!$D$12,0))</f>
        <v>4930.7299999999996</v>
      </c>
      <c r="I28" s="43">
        <f>IF($B$44="",0,IF(Paramètres!$D$6="Full cat 2",(VLOOKUP(Paramètres!$D$17,barèmescible,$F28+2,FALSE)+VLOOKUP($B$22,'TPP-QPP'!$A$1:$E$4,5,FALSE)*(IF($B$24="non",$B$26,100%)))*Paramètres!$D$12,IF(Paramètres!$D$6="Répartition",$B$46*VLOOKUP(Paramètres!$D$17,barèmescible,$F28+2,FALSE)*Paramètres!$D$12,0)))</f>
        <v>0</v>
      </c>
      <c r="J28" s="43">
        <f>IF($B$49="",0,IF(Paramètres!$D$6="Full cat 3",(VLOOKUP(Paramètres!$D$18,barèmescible,$F28+2,FALSE)+VLOOKUP($B$22,'TPP-QPP'!$A$1:$E$4,5,FALSE)*(IF($B$24="non",$B$26,100%)))*Paramètres!$D$12,IF(Paramètres!$D$6="Répartition",$B$51*VLOOKUP(Paramètres!$D$18,barèmescible,$F28+2,FALSE)*Paramètres!$D$12,0)))</f>
        <v>0</v>
      </c>
      <c r="K28" s="43">
        <f>IF(Paramètres!$D$20=1,'Match code-catégorie'!$K$2,IF(Paramètres!$D$21=1,'Match code-catégorie'!$K$3,ROUND(SUM(H28:J28),2)))</f>
        <v>4930.7299999999996</v>
      </c>
      <c r="L28" s="29">
        <v>18</v>
      </c>
      <c r="M28" s="43">
        <f>ROUND(((VLOOKUP($B$10,barèmesactuels,F28+2,FALSE)+$B$32*VLOOKUP($B$10,barèmesactuels,F28+2,FALSE)+Paramètres!$D$8*VLOOKUP($B$10,Foyer,F28+2,FALSE)+Paramètres!$D$9*VLOOKUP($B$10,Residence,F28+2,FALSE)+Paramètres!$D$10*VLOOKUP($B$10,Supplement,F28+2,FALSE)+Paramètres!$D$11*VLOOKUP($B$10,Complement,F28+2,FALSE)+VLOOKUP($B$15,'TPP-QPP'!$A$1:$C$4,3,FALSE)*(IF($B$17="non",$B$19,100%))+$B$33)),2)</f>
        <v>4869.71</v>
      </c>
      <c r="N28" s="43">
        <f>IF(Paramètres!$D$6="Full cat 1",VLOOKUP(Paramètres!$D$16,barèmescible,L28+2,FALSE)+VLOOKUP($B$22,'TPP-QPP'!$A$1:$E$4,5,FALSE)*(IF($B$24="non",$B$26,100%)),IF(Paramètres!$D$6="Répartition",$B$41*VLOOKUP(Paramètres!$D$16,barèmescible,L28+2,FALSE)+VLOOKUP($B$22,'TPP-QPP'!$A$1:$E$4,5,FALSE)*(IF($B$24="non",$B$26,100%)),0))</f>
        <v>4930.7299999999996</v>
      </c>
      <c r="O28" s="43">
        <f>IF($B$44="",0,IF(Paramètres!$D$6="Full cat 2",VLOOKUP(Paramètres!$D$17,barèmescible,$F28+2,FALSE)+VLOOKUP($B$22,'TPP-QPP'!$A$1:$E$4,5,FALSE)*(IF($B$24="non",$B$26,100%)),IF(Paramètres!$D$6="Répartition",$B$46*VLOOKUP(Paramètres!$D$17,barèmescible,$F28+2,FALSE),0)))</f>
        <v>0</v>
      </c>
      <c r="P28" s="43">
        <f>IF($B$49="",0,IF(Paramètres!$D$6="Full cat 3",VLOOKUP(Paramètres!$D$18,barèmescible,$F28+2,FALSE)+VLOOKUP($B$22,'TPP-QPP'!$A$1:$E$4,5,FALSE)*(IF($B$24="non",$B$26,100%)),IF(Paramètres!$D$6="Répartition",$B$51*VLOOKUP(Paramètres!$D$18,barèmescible,$F28+2,FALSE),0)))</f>
        <v>0</v>
      </c>
      <c r="Q28" s="43">
        <f t="shared" si="2"/>
        <v>4930.7299999999996</v>
      </c>
      <c r="R28" s="44">
        <f>IF(Paramètres!$D$20=1,'Match code-catégorie'!$K$2,IF(Paramètres!$D$21=1,'Match code-catégorie'!$K$3,ROUND(Q28*12/1976,4)))</f>
        <v>29.9437</v>
      </c>
      <c r="S28" s="76"/>
      <c r="V28" s="45"/>
    </row>
    <row r="29" spans="1:22" x14ac:dyDescent="0.25">
      <c r="A29" s="48" t="s">
        <v>100</v>
      </c>
      <c r="B29" s="49">
        <v>38</v>
      </c>
      <c r="E29" s="90"/>
      <c r="F29" s="29">
        <v>19</v>
      </c>
      <c r="G29" s="43">
        <f>IF(Paramètres!$D$20=1,'Match code-catégorie'!$K$2,IF(Paramètres!$D$21=1,'Match code-catégorie'!$K$3,ROUND(((VLOOKUP($B$10,barèmesactuels,F29+2,FALSE)+$B$32*VLOOKUP($B$10,barèmesactuels,F29+2,FALSE)+Paramètres!$D$8*VLOOKUP($B$10,Foyer,F29+2,FALSE)+Paramètres!$D$9*VLOOKUP($B$10,Residence,F29+2,FALSE)+Paramètres!$D$10*VLOOKUP($B$10,Supplement,F29+2,FALSE)+Paramètres!$D$11*VLOOKUP($B$10,Complement,F29+2,FALSE)+VLOOKUP($B$15,'TPP-QPP'!$A$1:$C$4,3,FALSE)*(IF($B$17="non",$B$19,100%))+$B$33))*Paramètres!$D$12,2)))</f>
        <v>4968.6499999999996</v>
      </c>
      <c r="H29" s="43">
        <f>IF(Paramètres!$D$6="Full cat 1",(VLOOKUP(Paramètres!$D$16,barèmescible,F29+2,FALSE)+VLOOKUP($B$22,'TPP-QPP'!$A$1:$E$4,5,FALSE)*(IF($B$24="non",$B$26,100%)))*Paramètres!$D$12,IF(Paramètres!$D$6="Répartition",(($B$41*VLOOKUP(Paramètres!$D$16,barèmescible,F29+2,FALSE))+VLOOKUP($B$22,'TPP-QPP'!$A$1:$E$4,5,FALSE)*(IF($B$24="non",$B$26,100%)))*Paramètres!$D$12,0))</f>
        <v>4978.41</v>
      </c>
      <c r="I29" s="43">
        <f>IF($B$44="",0,IF(Paramètres!$D$6="Full cat 2",(VLOOKUP(Paramètres!$D$17,barèmescible,$F29+2,FALSE)+VLOOKUP($B$22,'TPP-QPP'!$A$1:$E$4,5,FALSE)*(IF($B$24="non",$B$26,100%)))*Paramètres!$D$12,IF(Paramètres!$D$6="Répartition",$B$46*VLOOKUP(Paramètres!$D$17,barèmescible,$F29+2,FALSE)*Paramètres!$D$12,0)))</f>
        <v>0</v>
      </c>
      <c r="J29" s="43">
        <f>IF($B$49="",0,IF(Paramètres!$D$6="Full cat 3",(VLOOKUP(Paramètres!$D$18,barèmescible,$F29+2,FALSE)+VLOOKUP($B$22,'TPP-QPP'!$A$1:$E$4,5,FALSE)*(IF($B$24="non",$B$26,100%)))*Paramètres!$D$12,IF(Paramètres!$D$6="Répartition",$B$51*VLOOKUP(Paramètres!$D$18,barèmescible,$F29+2,FALSE)*Paramètres!$D$12,0)))</f>
        <v>0</v>
      </c>
      <c r="K29" s="43">
        <f>IF(Paramètres!$D$20=1,'Match code-catégorie'!$K$2,IF(Paramètres!$D$21=1,'Match code-catégorie'!$K$3,ROUND(SUM(H29:J29),2)))</f>
        <v>4978.41</v>
      </c>
      <c r="L29" s="29">
        <v>19</v>
      </c>
      <c r="M29" s="43">
        <f>ROUND(((VLOOKUP($B$10,barèmesactuels,F29+2,FALSE)+$B$32*VLOOKUP($B$10,barèmesactuels,F29+2,FALSE)+Paramètres!$D$8*VLOOKUP($B$10,Foyer,F29+2,FALSE)+Paramètres!$D$9*VLOOKUP($B$10,Residence,F29+2,FALSE)+Paramètres!$D$10*VLOOKUP($B$10,Supplement,F29+2,FALSE)+Paramètres!$D$11*VLOOKUP($B$10,Complement,F29+2,FALSE)+VLOOKUP($B$15,'TPP-QPP'!$A$1:$C$4,3,FALSE)*(IF($B$17="non",$B$19,100%))+$B$33)),2)</f>
        <v>4968.6499999999996</v>
      </c>
      <c r="N29" s="43">
        <f>IF(Paramètres!$D$6="Full cat 1",VLOOKUP(Paramètres!$D$16,barèmescible,L29+2,FALSE)+VLOOKUP($B$22,'TPP-QPP'!$A$1:$E$4,5,FALSE)*(IF($B$24="non",$B$26,100%)),IF(Paramètres!$D$6="Répartition",$B$41*VLOOKUP(Paramètres!$D$16,barèmescible,L29+2,FALSE)+VLOOKUP($B$22,'TPP-QPP'!$A$1:$E$4,5,FALSE)*(IF($B$24="non",$B$26,100%)),0))</f>
        <v>4978.41</v>
      </c>
      <c r="O29" s="43">
        <f>IF($B$44="",0,IF(Paramètres!$D$6="Full cat 2",VLOOKUP(Paramètres!$D$17,barèmescible,$F29+2,FALSE)+VLOOKUP($B$22,'TPP-QPP'!$A$1:$E$4,5,FALSE)*(IF($B$24="non",$B$26,100%)),IF(Paramètres!$D$6="Répartition",$B$46*VLOOKUP(Paramètres!$D$17,barèmescible,$F29+2,FALSE),0)))</f>
        <v>0</v>
      </c>
      <c r="P29" s="43">
        <f>IF($B$49="",0,IF(Paramètres!$D$6="Full cat 3",VLOOKUP(Paramètres!$D$18,barèmescible,$F29+2,FALSE)+VLOOKUP($B$22,'TPP-QPP'!$A$1:$E$4,5,FALSE)*(IF($B$24="non",$B$26,100%)),IF(Paramètres!$D$6="Répartition",$B$51*VLOOKUP(Paramètres!$D$18,barèmescible,$F29+2,FALSE),0)))</f>
        <v>0</v>
      </c>
      <c r="Q29" s="43">
        <f t="shared" si="2"/>
        <v>4978.41</v>
      </c>
      <c r="R29" s="44">
        <f>IF(Paramètres!$D$20=1,'Match code-catégorie'!$K$2,IF(Paramètres!$D$21=1,'Match code-catégorie'!$K$3,ROUND(Q29*12/1976,4)))</f>
        <v>30.2333</v>
      </c>
      <c r="S29" s="76"/>
      <c r="V29" s="45"/>
    </row>
    <row r="30" spans="1:22" x14ac:dyDescent="0.25">
      <c r="E30" s="90"/>
      <c r="F30" s="29">
        <v>20</v>
      </c>
      <c r="G30" s="43">
        <f>IF(Paramètres!$D$20=1,'Match code-catégorie'!$K$2,IF(Paramètres!$D$21=1,'Match code-catégorie'!$K$3,ROUND(((VLOOKUP($B$10,barèmesactuels,F30+2,FALSE)+$B$32*VLOOKUP($B$10,barèmesactuels,F30+2,FALSE)+Paramètres!$D$8*VLOOKUP($B$10,Foyer,F30+2,FALSE)+Paramètres!$D$9*VLOOKUP($B$10,Residence,F30+2,FALSE)+Paramètres!$D$10*VLOOKUP($B$10,Supplement,F30+2,FALSE)+Paramètres!$D$11*VLOOKUP($B$10,Complement,F30+2,FALSE)+VLOOKUP($B$15,'TPP-QPP'!$A$1:$C$4,3,FALSE)*(IF($B$17="non",$B$19,100%))+$B$33))*Paramètres!$D$12,2)))</f>
        <v>4968.6499999999996</v>
      </c>
      <c r="H30" s="43">
        <f>IF(Paramètres!$D$6="Full cat 1",(VLOOKUP(Paramètres!$D$16,barèmescible,F30+2,FALSE)+VLOOKUP($B$22,'TPP-QPP'!$A$1:$E$4,5,FALSE)*(IF($B$24="non",$B$26,100%)))*Paramètres!$D$12,IF(Paramètres!$D$6="Répartition",(($B$41*VLOOKUP(Paramètres!$D$16,barèmescible,F30+2,FALSE))+VLOOKUP($B$22,'TPP-QPP'!$A$1:$E$4,5,FALSE)*(IF($B$24="non",$B$26,100%)))*Paramètres!$D$12,0))</f>
        <v>5022.97</v>
      </c>
      <c r="I30" s="43">
        <f>IF($B$44="",0,IF(Paramètres!$D$6="Full cat 2",(VLOOKUP(Paramètres!$D$17,barèmescible,$F30+2,FALSE)+VLOOKUP($B$22,'TPP-QPP'!$A$1:$E$4,5,FALSE)*(IF($B$24="non",$B$26,100%)))*Paramètres!$D$12,IF(Paramètres!$D$6="Répartition",$B$46*VLOOKUP(Paramètres!$D$17,barèmescible,$F30+2,FALSE)*Paramètres!$D$12,0)))</f>
        <v>0</v>
      </c>
      <c r="J30" s="43">
        <f>IF($B$49="",0,IF(Paramètres!$D$6="Full cat 3",(VLOOKUP(Paramètres!$D$18,barèmescible,$F30+2,FALSE)+VLOOKUP($B$22,'TPP-QPP'!$A$1:$E$4,5,FALSE)*(IF($B$24="non",$B$26,100%)))*Paramètres!$D$12,IF(Paramètres!$D$6="Répartition",$B$51*VLOOKUP(Paramètres!$D$18,barèmescible,$F30+2,FALSE)*Paramètres!$D$12,0)))</f>
        <v>0</v>
      </c>
      <c r="K30" s="43">
        <f>IF(Paramètres!$D$20=1,'Match code-catégorie'!$K$2,IF(Paramètres!$D$21=1,'Match code-catégorie'!$K$3,ROUND(SUM(H30:J30),2)))</f>
        <v>5022.97</v>
      </c>
      <c r="L30" s="29">
        <v>20</v>
      </c>
      <c r="M30" s="43">
        <f>ROUND(((VLOOKUP($B$10,barèmesactuels,F30+2,FALSE)+$B$32*VLOOKUP($B$10,barèmesactuels,F30+2,FALSE)+Paramètres!$D$8*VLOOKUP($B$10,Foyer,F30+2,FALSE)+Paramètres!$D$9*VLOOKUP($B$10,Residence,F30+2,FALSE)+Paramètres!$D$10*VLOOKUP($B$10,Supplement,F30+2,FALSE)+Paramètres!$D$11*VLOOKUP($B$10,Complement,F30+2,FALSE)+VLOOKUP($B$15,'TPP-QPP'!$A$1:$C$4,3,FALSE)*(IF($B$17="non",$B$19,100%))+$B$33)),2)</f>
        <v>4968.6499999999996</v>
      </c>
      <c r="N30" s="43">
        <f>IF(Paramètres!$D$6="Full cat 1",VLOOKUP(Paramètres!$D$16,barèmescible,L30+2,FALSE)+VLOOKUP($B$22,'TPP-QPP'!$A$1:$E$4,5,FALSE)*(IF($B$24="non",$B$26,100%)),IF(Paramètres!$D$6="Répartition",$B$41*VLOOKUP(Paramètres!$D$16,barèmescible,L30+2,FALSE)+VLOOKUP($B$22,'TPP-QPP'!$A$1:$E$4,5,FALSE)*(IF($B$24="non",$B$26,100%)),0))</f>
        <v>5022.97</v>
      </c>
      <c r="O30" s="43">
        <f>IF($B$44="",0,IF(Paramètres!$D$6="Full cat 2",VLOOKUP(Paramètres!$D$17,barèmescible,$F30+2,FALSE)+VLOOKUP($B$22,'TPP-QPP'!$A$1:$E$4,5,FALSE)*(IF($B$24="non",$B$26,100%)),IF(Paramètres!$D$6="Répartition",$B$46*VLOOKUP(Paramètres!$D$17,barèmescible,$F30+2,FALSE),0)))</f>
        <v>0</v>
      </c>
      <c r="P30" s="43">
        <f>IF($B$49="",0,IF(Paramètres!$D$6="Full cat 3",VLOOKUP(Paramètres!$D$18,barèmescible,$F30+2,FALSE)+VLOOKUP($B$22,'TPP-QPP'!$A$1:$E$4,5,FALSE)*(IF($B$24="non",$B$26,100%)),IF(Paramètres!$D$6="Répartition",$B$51*VLOOKUP(Paramètres!$D$18,barèmescible,$F30+2,FALSE),0)))</f>
        <v>0</v>
      </c>
      <c r="Q30" s="43">
        <f t="shared" si="2"/>
        <v>5022.97</v>
      </c>
      <c r="R30" s="44">
        <f>IF(Paramètres!$D$20=1,'Match code-catégorie'!$K$2,IF(Paramètres!$D$21=1,'Match code-catégorie'!$K$3,ROUND(Q30*12/1976,4)))</f>
        <v>30.503900000000002</v>
      </c>
      <c r="S30" s="76"/>
      <c r="V30" s="45"/>
    </row>
    <row r="31" spans="1:22" x14ac:dyDescent="0.25">
      <c r="A31" s="58" t="s">
        <v>355</v>
      </c>
      <c r="E31" s="90"/>
      <c r="F31" s="29">
        <v>21</v>
      </c>
      <c r="G31" s="43">
        <f>IF(Paramètres!$D$20=1,'Match code-catégorie'!$K$2,IF(Paramètres!$D$21=1,'Match code-catégorie'!$K$3,ROUND(((VLOOKUP($B$10,barèmesactuels,F31+2,FALSE)+$B$32*VLOOKUP($B$10,barèmesactuels,F31+2,FALSE)+Paramètres!$D$8*VLOOKUP($B$10,Foyer,F31+2,FALSE)+Paramètres!$D$9*VLOOKUP($B$10,Residence,F31+2,FALSE)+Paramètres!$D$10*VLOOKUP($B$10,Supplement,F31+2,FALSE)+Paramètres!$D$11*VLOOKUP($B$10,Complement,F31+2,FALSE)+VLOOKUP($B$15,'TPP-QPP'!$A$1:$C$4,3,FALSE)*(IF($B$17="non",$B$19,100%))+$B$33))*Paramètres!$D$12,2)))</f>
        <v>5067.6000000000004</v>
      </c>
      <c r="H31" s="43">
        <f>IF(Paramètres!$D$6="Full cat 1",(VLOOKUP(Paramètres!$D$16,barèmescible,F31+2,FALSE)+VLOOKUP($B$22,'TPP-QPP'!$A$1:$E$4,5,FALSE)*(IF($B$24="non",$B$26,100%)))*Paramètres!$D$12,IF(Paramètres!$D$6="Répartition",(($B$41*VLOOKUP(Paramètres!$D$16,barèmescible,F31+2,FALSE))+VLOOKUP($B$22,'TPP-QPP'!$A$1:$E$4,5,FALSE)*(IF($B$24="non",$B$26,100%)))*Paramètres!$D$12,0))</f>
        <v>5064.54</v>
      </c>
      <c r="I31" s="43">
        <f>IF($B$44="",0,IF(Paramètres!$D$6="Full cat 2",(VLOOKUP(Paramètres!$D$17,barèmescible,$F31+2,FALSE)+VLOOKUP($B$22,'TPP-QPP'!$A$1:$E$4,5,FALSE)*(IF($B$24="non",$B$26,100%)))*Paramètres!$D$12,IF(Paramètres!$D$6="Répartition",$B$46*VLOOKUP(Paramètres!$D$17,barèmescible,$F31+2,FALSE)*Paramètres!$D$12,0)))</f>
        <v>0</v>
      </c>
      <c r="J31" s="43">
        <f>IF($B$49="",0,IF(Paramètres!$D$6="Full cat 3",(VLOOKUP(Paramètres!$D$18,barèmescible,$F31+2,FALSE)+VLOOKUP($B$22,'TPP-QPP'!$A$1:$E$4,5,FALSE)*(IF($B$24="non",$B$26,100%)))*Paramètres!$D$12,IF(Paramètres!$D$6="Répartition",$B$51*VLOOKUP(Paramètres!$D$18,barèmescible,$F31+2,FALSE)*Paramètres!$D$12,0)))</f>
        <v>0</v>
      </c>
      <c r="K31" s="43">
        <f>IF(Paramètres!$D$20=1,'Match code-catégorie'!$K$2,IF(Paramètres!$D$21=1,'Match code-catégorie'!$K$3,ROUND(SUM(H31:J31),2)))</f>
        <v>5064.54</v>
      </c>
      <c r="L31" s="29">
        <v>21</v>
      </c>
      <c r="M31" s="43">
        <f>ROUND(((VLOOKUP($B$10,barèmesactuels,F31+2,FALSE)+$B$32*VLOOKUP($B$10,barèmesactuels,F31+2,FALSE)+Paramètres!$D$8*VLOOKUP($B$10,Foyer,F31+2,FALSE)+Paramètres!$D$9*VLOOKUP($B$10,Residence,F31+2,FALSE)+Paramètres!$D$10*VLOOKUP($B$10,Supplement,F31+2,FALSE)+Paramètres!$D$11*VLOOKUP($B$10,Complement,F31+2,FALSE)+VLOOKUP($B$15,'TPP-QPP'!$A$1:$C$4,3,FALSE)*(IF($B$17="non",$B$19,100%))+$B$33)),2)</f>
        <v>5067.6000000000004</v>
      </c>
      <c r="N31" s="43">
        <f>IF(Paramètres!$D$6="Full cat 1",VLOOKUP(Paramètres!$D$16,barèmescible,L31+2,FALSE)+VLOOKUP($B$22,'TPP-QPP'!$A$1:$E$4,5,FALSE)*(IF($B$24="non",$B$26,100%)),IF(Paramètres!$D$6="Répartition",$B$41*VLOOKUP(Paramètres!$D$16,barèmescible,L31+2,FALSE)+VLOOKUP($B$22,'TPP-QPP'!$A$1:$E$4,5,FALSE)*(IF($B$24="non",$B$26,100%)),0))</f>
        <v>5064.54</v>
      </c>
      <c r="O31" s="43">
        <f>IF($B$44="",0,IF(Paramètres!$D$6="Full cat 2",VLOOKUP(Paramètres!$D$17,barèmescible,$F31+2,FALSE)+VLOOKUP($B$22,'TPP-QPP'!$A$1:$E$4,5,FALSE)*(IF($B$24="non",$B$26,100%)),IF(Paramètres!$D$6="Répartition",$B$46*VLOOKUP(Paramètres!$D$17,barèmescible,$F31+2,FALSE),0)))</f>
        <v>0</v>
      </c>
      <c r="P31" s="43">
        <f>IF($B$49="",0,IF(Paramètres!$D$6="Full cat 3",VLOOKUP(Paramètres!$D$18,barèmescible,$F31+2,FALSE)+VLOOKUP($B$22,'TPP-QPP'!$A$1:$E$4,5,FALSE)*(IF($B$24="non",$B$26,100%)),IF(Paramètres!$D$6="Répartition",$B$51*VLOOKUP(Paramètres!$D$18,barèmescible,$F31+2,FALSE),0)))</f>
        <v>0</v>
      </c>
      <c r="Q31" s="43">
        <f t="shared" si="2"/>
        <v>5064.54</v>
      </c>
      <c r="R31" s="44">
        <f>IF(Paramètres!$D$20=1,'Match code-catégorie'!$K$2,IF(Paramètres!$D$21=1,'Match code-catégorie'!$K$3,ROUND(Q31*12/1976,4)))</f>
        <v>30.7563</v>
      </c>
      <c r="S31" s="76"/>
      <c r="V31" s="45"/>
    </row>
    <row r="32" spans="1:22" x14ac:dyDescent="0.25">
      <c r="A32" s="48" t="s">
        <v>331</v>
      </c>
      <c r="B32" s="65">
        <v>0</v>
      </c>
      <c r="E32" s="90"/>
      <c r="F32" s="29">
        <v>22</v>
      </c>
      <c r="G32" s="43">
        <f>IF(Paramètres!$D$20=1,'Match code-catégorie'!$K$2,IF(Paramètres!$D$21=1,'Match code-catégorie'!$K$3,ROUND(((VLOOKUP($B$10,barèmesactuels,F32+2,FALSE)+$B$32*VLOOKUP($B$10,barèmesactuels,F32+2,FALSE)+Paramètres!$D$8*VLOOKUP($B$10,Foyer,F32+2,FALSE)+Paramètres!$D$9*VLOOKUP($B$10,Residence,F32+2,FALSE)+Paramètres!$D$10*VLOOKUP($B$10,Supplement,F32+2,FALSE)+Paramètres!$D$11*VLOOKUP($B$10,Complement,F32+2,FALSE)+VLOOKUP($B$15,'TPP-QPP'!$A$1:$C$4,3,FALSE)*(IF($B$17="non",$B$19,100%))+$B$33))*Paramètres!$D$12,2)))</f>
        <v>5067.6000000000004</v>
      </c>
      <c r="H32" s="43">
        <f>IF(Paramètres!$D$6="Full cat 1",(VLOOKUP(Paramètres!$D$16,barèmescible,F32+2,FALSE)+VLOOKUP($B$22,'TPP-QPP'!$A$1:$E$4,5,FALSE)*(IF($B$24="non",$B$26,100%)))*Paramètres!$D$12,IF(Paramètres!$D$6="Répartition",(($B$41*VLOOKUP(Paramètres!$D$16,barèmescible,F32+2,FALSE))+VLOOKUP($B$22,'TPP-QPP'!$A$1:$E$4,5,FALSE)*(IF($B$24="non",$B$26,100%)))*Paramètres!$D$12,0))</f>
        <v>5103.34</v>
      </c>
      <c r="I32" s="43">
        <f>IF($B$44="",0,IF(Paramètres!$D$6="Full cat 2",(VLOOKUP(Paramètres!$D$17,barèmescible,$F32+2,FALSE)+VLOOKUP($B$22,'TPP-QPP'!$A$1:$E$4,5,FALSE)*(IF($B$24="non",$B$26,100%)))*Paramètres!$D$12,IF(Paramètres!$D$6="Répartition",$B$46*VLOOKUP(Paramètres!$D$17,barèmescible,$F32+2,FALSE)*Paramètres!$D$12,0)))</f>
        <v>0</v>
      </c>
      <c r="J32" s="43">
        <f>IF($B$49="",0,IF(Paramètres!$D$6="Full cat 3",(VLOOKUP(Paramètres!$D$18,barèmescible,$F32+2,FALSE)+VLOOKUP($B$22,'TPP-QPP'!$A$1:$E$4,5,FALSE)*(IF($B$24="non",$B$26,100%)))*Paramètres!$D$12,IF(Paramètres!$D$6="Répartition",$B$51*VLOOKUP(Paramètres!$D$18,barèmescible,$F32+2,FALSE)*Paramètres!$D$12,0)))</f>
        <v>0</v>
      </c>
      <c r="K32" s="43">
        <f>IF(Paramètres!$D$20=1,'Match code-catégorie'!$K$2,IF(Paramètres!$D$21=1,'Match code-catégorie'!$K$3,ROUND(SUM(H32:J32),2)))</f>
        <v>5103.34</v>
      </c>
      <c r="L32" s="29">
        <v>22</v>
      </c>
      <c r="M32" s="43">
        <f>ROUND(((VLOOKUP($B$10,barèmesactuels,F32+2,FALSE)+$B$32*VLOOKUP($B$10,barèmesactuels,F32+2,FALSE)+Paramètres!$D$8*VLOOKUP($B$10,Foyer,F32+2,FALSE)+Paramètres!$D$9*VLOOKUP($B$10,Residence,F32+2,FALSE)+Paramètres!$D$10*VLOOKUP($B$10,Supplement,F32+2,FALSE)+Paramètres!$D$11*VLOOKUP($B$10,Complement,F32+2,FALSE)+VLOOKUP($B$15,'TPP-QPP'!$A$1:$C$4,3,FALSE)*(IF($B$17="non",$B$19,100%))+$B$33)),2)</f>
        <v>5067.6000000000004</v>
      </c>
      <c r="N32" s="43">
        <f>IF(Paramètres!$D$6="Full cat 1",VLOOKUP(Paramètres!$D$16,barèmescible,L32+2,FALSE)+VLOOKUP($B$22,'TPP-QPP'!$A$1:$E$4,5,FALSE)*(IF($B$24="non",$B$26,100%)),IF(Paramètres!$D$6="Répartition",$B$41*VLOOKUP(Paramètres!$D$16,barèmescible,L32+2,FALSE)+VLOOKUP($B$22,'TPP-QPP'!$A$1:$E$4,5,FALSE)*(IF($B$24="non",$B$26,100%)),0))</f>
        <v>5103.34</v>
      </c>
      <c r="O32" s="43">
        <f>IF($B$44="",0,IF(Paramètres!$D$6="Full cat 2",VLOOKUP(Paramètres!$D$17,barèmescible,$F32+2,FALSE)+VLOOKUP($B$22,'TPP-QPP'!$A$1:$E$4,5,FALSE)*(IF($B$24="non",$B$26,100%)),IF(Paramètres!$D$6="Répartition",$B$46*VLOOKUP(Paramètres!$D$17,barèmescible,$F32+2,FALSE),0)))</f>
        <v>0</v>
      </c>
      <c r="P32" s="43">
        <f>IF($B$49="",0,IF(Paramètres!$D$6="Full cat 3",VLOOKUP(Paramètres!$D$18,barèmescible,$F32+2,FALSE)+VLOOKUP($B$22,'TPP-QPP'!$A$1:$E$4,5,FALSE)*(IF($B$24="non",$B$26,100%)),IF(Paramètres!$D$6="Répartition",$B$51*VLOOKUP(Paramètres!$D$18,barèmescible,$F32+2,FALSE),0)))</f>
        <v>0</v>
      </c>
      <c r="Q32" s="43">
        <f t="shared" si="2"/>
        <v>5103.34</v>
      </c>
      <c r="R32" s="44">
        <f>IF(Paramètres!$D$20=1,'Match code-catégorie'!$K$2,IF(Paramètres!$D$21=1,'Match code-catégorie'!$K$3,ROUND(Q32*12/1976,4)))</f>
        <v>30.991900000000001</v>
      </c>
      <c r="S32" s="76"/>
      <c r="V32" s="45"/>
    </row>
    <row r="33" spans="1:22" x14ac:dyDescent="0.25">
      <c r="A33" t="s">
        <v>363</v>
      </c>
      <c r="B33" s="6">
        <v>0</v>
      </c>
      <c r="E33" s="90"/>
      <c r="F33" s="29">
        <v>23</v>
      </c>
      <c r="G33" s="43">
        <f>IF(Paramètres!$D$20=1,'Match code-catégorie'!$K$2,IF(Paramètres!$D$21=1,'Match code-catégorie'!$K$3,ROUND(((VLOOKUP($B$10,barèmesactuels,F33+2,FALSE)+$B$32*VLOOKUP($B$10,barèmesactuels,F33+2,FALSE)+Paramètres!$D$8*VLOOKUP($B$10,Foyer,F33+2,FALSE)+Paramètres!$D$9*VLOOKUP($B$10,Residence,F33+2,FALSE)+Paramètres!$D$10*VLOOKUP($B$10,Supplement,F33+2,FALSE)+Paramètres!$D$11*VLOOKUP($B$10,Complement,F33+2,FALSE)+VLOOKUP($B$15,'TPP-QPP'!$A$1:$C$4,3,FALSE)*(IF($B$17="non",$B$19,100%))+$B$33))*Paramètres!$D$12,2)))</f>
        <v>5166.54</v>
      </c>
      <c r="H33" s="43">
        <f>IF(Paramètres!$D$6="Full cat 1",(VLOOKUP(Paramètres!$D$16,barèmescible,F33+2,FALSE)+VLOOKUP($B$22,'TPP-QPP'!$A$1:$E$4,5,FALSE)*(IF($B$24="non",$B$26,100%)))*Paramètres!$D$12,IF(Paramètres!$D$6="Répartition",(($B$41*VLOOKUP(Paramètres!$D$16,barèmescible,F33+2,FALSE))+VLOOKUP($B$22,'TPP-QPP'!$A$1:$E$4,5,FALSE)*(IF($B$24="non",$B$26,100%)))*Paramètres!$D$12,0))</f>
        <v>5139.4799999999996</v>
      </c>
      <c r="I33" s="43">
        <f>IF($B$44="",0,IF(Paramètres!$D$6="Full cat 2",(VLOOKUP(Paramètres!$D$17,barèmescible,$F33+2,FALSE)+VLOOKUP($B$22,'TPP-QPP'!$A$1:$E$4,5,FALSE)*(IF($B$24="non",$B$26,100%)))*Paramètres!$D$12,IF(Paramètres!$D$6="Répartition",$B$46*VLOOKUP(Paramètres!$D$17,barèmescible,$F33+2,FALSE)*Paramètres!$D$12,0)))</f>
        <v>0</v>
      </c>
      <c r="J33" s="43">
        <f>IF($B$49="",0,IF(Paramètres!$D$6="Full cat 3",(VLOOKUP(Paramètres!$D$18,barèmescible,$F33+2,FALSE)+VLOOKUP($B$22,'TPP-QPP'!$A$1:$E$4,5,FALSE)*(IF($B$24="non",$B$26,100%)))*Paramètres!$D$12,IF(Paramètres!$D$6="Répartition",$B$51*VLOOKUP(Paramètres!$D$18,barèmescible,$F33+2,FALSE)*Paramètres!$D$12,0)))</f>
        <v>0</v>
      </c>
      <c r="K33" s="43">
        <f>IF(Paramètres!$D$20=1,'Match code-catégorie'!$K$2,IF(Paramètres!$D$21=1,'Match code-catégorie'!$K$3,ROUND(SUM(H33:J33),2)))</f>
        <v>5139.4799999999996</v>
      </c>
      <c r="L33" s="29">
        <v>23</v>
      </c>
      <c r="M33" s="43">
        <f>ROUND(((VLOOKUP($B$10,barèmesactuels,F33+2,FALSE)+$B$32*VLOOKUP($B$10,barèmesactuels,F33+2,FALSE)+Paramètres!$D$8*VLOOKUP($B$10,Foyer,F33+2,FALSE)+Paramètres!$D$9*VLOOKUP($B$10,Residence,F33+2,FALSE)+Paramètres!$D$10*VLOOKUP($B$10,Supplement,F33+2,FALSE)+Paramètres!$D$11*VLOOKUP($B$10,Complement,F33+2,FALSE)+VLOOKUP($B$15,'TPP-QPP'!$A$1:$C$4,3,FALSE)*(IF($B$17="non",$B$19,100%))+$B$33)),2)</f>
        <v>5166.54</v>
      </c>
      <c r="N33" s="43">
        <f>IF(Paramètres!$D$6="Full cat 1",VLOOKUP(Paramètres!$D$16,barèmescible,L33+2,FALSE)+VLOOKUP($B$22,'TPP-QPP'!$A$1:$E$4,5,FALSE)*(IF($B$24="non",$B$26,100%)),IF(Paramètres!$D$6="Répartition",$B$41*VLOOKUP(Paramètres!$D$16,barèmescible,L33+2,FALSE)+VLOOKUP($B$22,'TPP-QPP'!$A$1:$E$4,5,FALSE)*(IF($B$24="non",$B$26,100%)),0))</f>
        <v>5139.4799999999996</v>
      </c>
      <c r="O33" s="43">
        <f>IF($B$44="",0,IF(Paramètres!$D$6="Full cat 2",VLOOKUP(Paramètres!$D$17,barèmescible,$F33+2,FALSE)+VLOOKUP($B$22,'TPP-QPP'!$A$1:$E$4,5,FALSE)*(IF($B$24="non",$B$26,100%)),IF(Paramètres!$D$6="Répartition",$B$46*VLOOKUP(Paramètres!$D$17,barèmescible,$F33+2,FALSE),0)))</f>
        <v>0</v>
      </c>
      <c r="P33" s="43">
        <f>IF($B$49="",0,IF(Paramètres!$D$6="Full cat 3",VLOOKUP(Paramètres!$D$18,barèmescible,$F33+2,FALSE)+VLOOKUP($B$22,'TPP-QPP'!$A$1:$E$4,5,FALSE)*(IF($B$24="non",$B$26,100%)),IF(Paramètres!$D$6="Répartition",$B$51*VLOOKUP(Paramètres!$D$18,barèmescible,$F33+2,FALSE),0)))</f>
        <v>0</v>
      </c>
      <c r="Q33" s="43">
        <f t="shared" si="2"/>
        <v>5139.4799999999996</v>
      </c>
      <c r="R33" s="44">
        <f>IF(Paramètres!$D$20=1,'Match code-catégorie'!$K$2,IF(Paramètres!$D$21=1,'Match code-catégorie'!$K$3,ROUND(Q33*12/1976,4)))</f>
        <v>31.211400000000001</v>
      </c>
      <c r="S33" s="76"/>
      <c r="V33" s="45"/>
    </row>
    <row r="34" spans="1:22" x14ac:dyDescent="0.25">
      <c r="E34" s="90"/>
      <c r="F34" s="29">
        <v>24</v>
      </c>
      <c r="G34" s="43">
        <f>IF(Paramètres!$D$20=1,'Match code-catégorie'!$K$2,IF(Paramètres!$D$21=1,'Match code-catégorie'!$K$3,ROUND(((VLOOKUP($B$10,barèmesactuels,F34+2,FALSE)+$B$32*VLOOKUP($B$10,barèmesactuels,F34+2,FALSE)+Paramètres!$D$8*VLOOKUP($B$10,Foyer,F34+2,FALSE)+Paramètres!$D$9*VLOOKUP($B$10,Residence,F34+2,FALSE)+Paramètres!$D$10*VLOOKUP($B$10,Supplement,F34+2,FALSE)+Paramètres!$D$11*VLOOKUP($B$10,Complement,F34+2,FALSE)+VLOOKUP($B$15,'TPP-QPP'!$A$1:$C$4,3,FALSE)*(IF($B$17="non",$B$19,100%))+$B$33))*Paramètres!$D$12,2)))</f>
        <v>5166.54</v>
      </c>
      <c r="H34" s="43">
        <f>IF(Paramètres!$D$6="Full cat 1",(VLOOKUP(Paramètres!$D$16,barèmescible,F34+2,FALSE)+VLOOKUP($B$22,'TPP-QPP'!$A$1:$E$4,5,FALSE)*(IF($B$24="non",$B$26,100%)))*Paramètres!$D$12,IF(Paramètres!$D$6="Répartition",(($B$41*VLOOKUP(Paramètres!$D$16,barèmescible,F34+2,FALSE))+VLOOKUP($B$22,'TPP-QPP'!$A$1:$E$4,5,FALSE)*(IF($B$24="non",$B$26,100%)))*Paramètres!$D$12,0))</f>
        <v>5173.17</v>
      </c>
      <c r="I34" s="43">
        <f>IF($B$44="",0,IF(Paramètres!$D$6="Full cat 2",(VLOOKUP(Paramètres!$D$17,barèmescible,$F34+2,FALSE)+VLOOKUP($B$22,'TPP-QPP'!$A$1:$E$4,5,FALSE)*(IF($B$24="non",$B$26,100%)))*Paramètres!$D$12,IF(Paramètres!$D$6="Répartition",$B$46*VLOOKUP(Paramètres!$D$17,barèmescible,$F34+2,FALSE)*Paramètres!$D$12,0)))</f>
        <v>0</v>
      </c>
      <c r="J34" s="43">
        <f>IF($B$49="",0,IF(Paramètres!$D$6="Full cat 3",(VLOOKUP(Paramètres!$D$18,barèmescible,$F34+2,FALSE)+VLOOKUP($B$22,'TPP-QPP'!$A$1:$E$4,5,FALSE)*(IF($B$24="non",$B$26,100%)))*Paramètres!$D$12,IF(Paramètres!$D$6="Répartition",$B$51*VLOOKUP(Paramètres!$D$18,barèmescible,$F34+2,FALSE)*Paramètres!$D$12,0)))</f>
        <v>0</v>
      </c>
      <c r="K34" s="43">
        <f>IF(Paramètres!$D$20=1,'Match code-catégorie'!$K$2,IF(Paramètres!$D$21=1,'Match code-catégorie'!$K$3,ROUND(SUM(H34:J34),2)))</f>
        <v>5173.17</v>
      </c>
      <c r="L34" s="29">
        <v>24</v>
      </c>
      <c r="M34" s="43">
        <f>ROUND(((VLOOKUP($B$10,barèmesactuels,F34+2,FALSE)+$B$32*VLOOKUP($B$10,barèmesactuels,F34+2,FALSE)+Paramètres!$D$8*VLOOKUP($B$10,Foyer,F34+2,FALSE)+Paramètres!$D$9*VLOOKUP($B$10,Residence,F34+2,FALSE)+Paramètres!$D$10*VLOOKUP($B$10,Supplement,F34+2,FALSE)+Paramètres!$D$11*VLOOKUP($B$10,Complement,F34+2,FALSE)+VLOOKUP($B$15,'TPP-QPP'!$A$1:$C$4,3,FALSE)*(IF($B$17="non",$B$19,100%))+$B$33)),2)</f>
        <v>5166.54</v>
      </c>
      <c r="N34" s="43">
        <f>IF(Paramètres!$D$6="Full cat 1",VLOOKUP(Paramètres!$D$16,barèmescible,L34+2,FALSE)+VLOOKUP($B$22,'TPP-QPP'!$A$1:$E$4,5,FALSE)*(IF($B$24="non",$B$26,100%)),IF(Paramètres!$D$6="Répartition",$B$41*VLOOKUP(Paramètres!$D$16,barèmescible,L34+2,FALSE)+VLOOKUP($B$22,'TPP-QPP'!$A$1:$E$4,5,FALSE)*(IF($B$24="non",$B$26,100%)),0))</f>
        <v>5173.17</v>
      </c>
      <c r="O34" s="43">
        <f>IF($B$44="",0,IF(Paramètres!$D$6="Full cat 2",VLOOKUP(Paramètres!$D$17,barèmescible,$F34+2,FALSE)+VLOOKUP($B$22,'TPP-QPP'!$A$1:$E$4,5,FALSE)*(IF($B$24="non",$B$26,100%)),IF(Paramètres!$D$6="Répartition",$B$46*VLOOKUP(Paramètres!$D$17,barèmescible,$F34+2,FALSE),0)))</f>
        <v>0</v>
      </c>
      <c r="P34" s="43">
        <f>IF($B$49="",0,IF(Paramètres!$D$6="Full cat 3",VLOOKUP(Paramètres!$D$18,barèmescible,$F34+2,FALSE)+VLOOKUP($B$22,'TPP-QPP'!$A$1:$E$4,5,FALSE)*(IF($B$24="non",$B$26,100%)),IF(Paramètres!$D$6="Répartition",$B$51*VLOOKUP(Paramètres!$D$18,barèmescible,$F34+2,FALSE),0)))</f>
        <v>0</v>
      </c>
      <c r="Q34" s="43">
        <f t="shared" si="2"/>
        <v>5173.17</v>
      </c>
      <c r="R34" s="44">
        <f>IF(Paramètres!$D$20=1,'Match code-catégorie'!$K$2,IF(Paramètres!$D$21=1,'Match code-catégorie'!$K$3,ROUND(Q34*12/1976,4)))</f>
        <v>31.416</v>
      </c>
      <c r="S34" s="76"/>
      <c r="V34" s="45"/>
    </row>
    <row r="35" spans="1:22" ht="15" x14ac:dyDescent="0.25">
      <c r="A35" s="41" t="s">
        <v>356</v>
      </c>
      <c r="B35" s="68" t="b">
        <f>OR(COUNTIF(Fonctionsdifreg,B39),COUNTIF(Fonctionsdifreg,B44),COUNTIF(Fonctionsdifreg,B49))</f>
        <v>1</v>
      </c>
      <c r="E35" s="90"/>
      <c r="F35" s="29">
        <v>25</v>
      </c>
      <c r="G35" s="43">
        <f>IF(Paramètres!$D$20=1,'Match code-catégorie'!$K$2,IF(Paramètres!$D$21=1,'Match code-catégorie'!$K$3,ROUND(((VLOOKUP($B$10,barèmesactuels,F35+2,FALSE)+$B$32*VLOOKUP($B$10,barèmesactuels,F35+2,FALSE)+Paramètres!$D$8*VLOOKUP($B$10,Foyer,F35+2,FALSE)+Paramètres!$D$9*VLOOKUP($B$10,Residence,F35+2,FALSE)+Paramètres!$D$10*VLOOKUP($B$10,Supplement,F35+2,FALSE)+Paramètres!$D$11*VLOOKUP($B$10,Complement,F35+2,FALSE)+VLOOKUP($B$15,'TPP-QPP'!$A$1:$C$4,3,FALSE)*(IF($B$17="non",$B$19,100%))+$B$33))*Paramètres!$D$12,2)))</f>
        <v>5265.48</v>
      </c>
      <c r="H35" s="43">
        <f>IF(Paramètres!$D$6="Full cat 1",(VLOOKUP(Paramètres!$D$16,barèmescible,F35+2,FALSE)+VLOOKUP($B$22,'TPP-QPP'!$A$1:$E$4,5,FALSE)*(IF($B$24="non",$B$26,100%)))*Paramètres!$D$12,IF(Paramètres!$D$6="Répartition",(($B$41*VLOOKUP(Paramètres!$D$16,barèmescible,F35+2,FALSE))+VLOOKUP($B$22,'TPP-QPP'!$A$1:$E$4,5,FALSE)*(IF($B$24="non",$B$26,100%)))*Paramètres!$D$12,0))</f>
        <v>5204.53</v>
      </c>
      <c r="I35" s="43">
        <f>IF($B$44="",0,IF(Paramètres!$D$6="Full cat 2",(VLOOKUP(Paramètres!$D$17,barèmescible,$F35+2,FALSE)+VLOOKUP($B$22,'TPP-QPP'!$A$1:$E$4,5,FALSE)*(IF($B$24="non",$B$26,100%)))*Paramètres!$D$12,IF(Paramètres!$D$6="Répartition",$B$46*VLOOKUP(Paramètres!$D$17,barèmescible,$F35+2,FALSE)*Paramètres!$D$12,0)))</f>
        <v>0</v>
      </c>
      <c r="J35" s="43">
        <f>IF($B$49="",0,IF(Paramètres!$D$6="Full cat 3",(VLOOKUP(Paramètres!$D$18,barèmescible,$F35+2,FALSE)+VLOOKUP($B$22,'TPP-QPP'!$A$1:$E$4,5,FALSE)*(IF($B$24="non",$B$26,100%)))*Paramètres!$D$12,IF(Paramètres!$D$6="Répartition",$B$51*VLOOKUP(Paramètres!$D$18,barèmescible,$F35+2,FALSE)*Paramètres!$D$12,0)))</f>
        <v>0</v>
      </c>
      <c r="K35" s="43">
        <f>IF(Paramètres!$D$20=1,'Match code-catégorie'!$K$2,IF(Paramètres!$D$21=1,'Match code-catégorie'!$K$3,ROUND(SUM(H35:J35),2)))</f>
        <v>5204.53</v>
      </c>
      <c r="L35" s="29">
        <v>25</v>
      </c>
      <c r="M35" s="43">
        <f>ROUND(((VLOOKUP($B$10,barèmesactuels,F35+2,FALSE)+$B$32*VLOOKUP($B$10,barèmesactuels,F35+2,FALSE)+Paramètres!$D$8*VLOOKUP($B$10,Foyer,F35+2,FALSE)+Paramètres!$D$9*VLOOKUP($B$10,Residence,F35+2,FALSE)+Paramètres!$D$10*VLOOKUP($B$10,Supplement,F35+2,FALSE)+Paramètres!$D$11*VLOOKUP($B$10,Complement,F35+2,FALSE)+VLOOKUP($B$15,'TPP-QPP'!$A$1:$C$4,3,FALSE)*(IF($B$17="non",$B$19,100%))+$B$33)),2)</f>
        <v>5265.48</v>
      </c>
      <c r="N35" s="43">
        <f>IF(Paramètres!$D$6="Full cat 1",VLOOKUP(Paramètres!$D$16,barèmescible,L35+2,FALSE)+VLOOKUP($B$22,'TPP-QPP'!$A$1:$E$4,5,FALSE)*(IF($B$24="non",$B$26,100%)),IF(Paramètres!$D$6="Répartition",$B$41*VLOOKUP(Paramètres!$D$16,barèmescible,L35+2,FALSE)+VLOOKUP($B$22,'TPP-QPP'!$A$1:$E$4,5,FALSE)*(IF($B$24="non",$B$26,100%)),0))</f>
        <v>5204.53</v>
      </c>
      <c r="O35" s="43">
        <f>IF($B$44="",0,IF(Paramètres!$D$6="Full cat 2",VLOOKUP(Paramètres!$D$17,barèmescible,$F35+2,FALSE)+VLOOKUP($B$22,'TPP-QPP'!$A$1:$E$4,5,FALSE)*(IF($B$24="non",$B$26,100%)),IF(Paramètres!$D$6="Répartition",$B$46*VLOOKUP(Paramètres!$D$17,barèmescible,$F35+2,FALSE),0)))</f>
        <v>0</v>
      </c>
      <c r="P35" s="43">
        <f>IF($B$49="",0,IF(Paramètres!$D$6="Full cat 3",VLOOKUP(Paramètres!$D$18,barèmescible,$F35+2,FALSE)+VLOOKUP($B$22,'TPP-QPP'!$A$1:$E$4,5,FALSE)*(IF($B$24="non",$B$26,100%)),IF(Paramètres!$D$6="Répartition",$B$51*VLOOKUP(Paramètres!$D$18,barèmescible,$F35+2,FALSE),0)))</f>
        <v>0</v>
      </c>
      <c r="Q35" s="43">
        <f t="shared" si="2"/>
        <v>5204.53</v>
      </c>
      <c r="R35" s="44">
        <f>IF(Paramètres!$D$20=1,'Match code-catégorie'!$K$2,IF(Paramètres!$D$21=1,'Match code-catégorie'!$K$3,ROUND(Q35*12/1976,4)))</f>
        <v>31.6065</v>
      </c>
      <c r="S35" s="76"/>
      <c r="V35" s="45"/>
    </row>
    <row r="36" spans="1:22" x14ac:dyDescent="0.25">
      <c r="E36" s="90"/>
      <c r="F36" s="29">
        <v>26</v>
      </c>
      <c r="G36" s="43">
        <f>IF(Paramètres!$D$20=1,'Match code-catégorie'!$K$2,IF(Paramètres!$D$21=1,'Match code-catégorie'!$K$3,ROUND(((VLOOKUP($B$10,barèmesactuels,F36+2,FALSE)+$B$32*VLOOKUP($B$10,barèmesactuels,F36+2,FALSE)+Paramètres!$D$8*VLOOKUP($B$10,Foyer,F36+2,FALSE)+Paramètres!$D$9*VLOOKUP($B$10,Residence,F36+2,FALSE)+Paramètres!$D$10*VLOOKUP($B$10,Supplement,F36+2,FALSE)+Paramètres!$D$11*VLOOKUP($B$10,Complement,F36+2,FALSE)+VLOOKUP($B$15,'TPP-QPP'!$A$1:$C$4,3,FALSE)*(IF($B$17="non",$B$19,100%))+$B$33))*Paramètres!$D$12,2)))</f>
        <v>5265.48</v>
      </c>
      <c r="H36" s="43">
        <f>IF(Paramètres!$D$6="Full cat 1",(VLOOKUP(Paramètres!$D$16,barèmescible,F36+2,FALSE)+VLOOKUP($B$22,'TPP-QPP'!$A$1:$E$4,5,FALSE)*(IF($B$24="non",$B$26,100%)))*Paramètres!$D$12,IF(Paramètres!$D$6="Répartition",(($B$41*VLOOKUP(Paramètres!$D$16,barèmescible,F36+2,FALSE))+VLOOKUP($B$22,'TPP-QPP'!$A$1:$E$4,5,FALSE)*(IF($B$24="non",$B$26,100%)))*Paramètres!$D$12,0))</f>
        <v>5233.7299999999996</v>
      </c>
      <c r="I36" s="43">
        <f>IF($B$44="",0,IF(Paramètres!$D$6="Full cat 2",(VLOOKUP(Paramètres!$D$17,barèmescible,$F36+2,FALSE)+VLOOKUP($B$22,'TPP-QPP'!$A$1:$E$4,5,FALSE)*(IF($B$24="non",$B$26,100%)))*Paramètres!$D$12,IF(Paramètres!$D$6="Répartition",$B$46*VLOOKUP(Paramètres!$D$17,barèmescible,$F36+2,FALSE)*Paramètres!$D$12,0)))</f>
        <v>0</v>
      </c>
      <c r="J36" s="43">
        <f>IF($B$49="",0,IF(Paramètres!$D$6="Full cat 3",(VLOOKUP(Paramètres!$D$18,barèmescible,$F36+2,FALSE)+VLOOKUP($B$22,'TPP-QPP'!$A$1:$E$4,5,FALSE)*(IF($B$24="non",$B$26,100%)))*Paramètres!$D$12,IF(Paramètres!$D$6="Répartition",$B$51*VLOOKUP(Paramètres!$D$18,barèmescible,$F36+2,FALSE)*Paramètres!$D$12,0)))</f>
        <v>0</v>
      </c>
      <c r="K36" s="43">
        <f>IF(Paramètres!$D$20=1,'Match code-catégorie'!$K$2,IF(Paramètres!$D$21=1,'Match code-catégorie'!$K$3,ROUND(SUM(H36:J36),2)))</f>
        <v>5233.7299999999996</v>
      </c>
      <c r="L36" s="29">
        <v>26</v>
      </c>
      <c r="M36" s="43">
        <f>ROUND(((VLOOKUP($B$10,barèmesactuels,F36+2,FALSE)+$B$32*VLOOKUP($B$10,barèmesactuels,F36+2,FALSE)+Paramètres!$D$8*VLOOKUP($B$10,Foyer,F36+2,FALSE)+Paramètres!$D$9*VLOOKUP($B$10,Residence,F36+2,FALSE)+Paramètres!$D$10*VLOOKUP($B$10,Supplement,F36+2,FALSE)+Paramètres!$D$11*VLOOKUP($B$10,Complement,F36+2,FALSE)+VLOOKUP($B$15,'TPP-QPP'!$A$1:$C$4,3,FALSE)*(IF($B$17="non",$B$19,100%))+$B$33)),2)</f>
        <v>5265.48</v>
      </c>
      <c r="N36" s="43">
        <f>IF(Paramètres!$D$6="Full cat 1",VLOOKUP(Paramètres!$D$16,barèmescible,L36+2,FALSE)+VLOOKUP($B$22,'TPP-QPP'!$A$1:$E$4,5,FALSE)*(IF($B$24="non",$B$26,100%)),IF(Paramètres!$D$6="Répartition",$B$41*VLOOKUP(Paramètres!$D$16,barèmescible,L36+2,FALSE)+VLOOKUP($B$22,'TPP-QPP'!$A$1:$E$4,5,FALSE)*(IF($B$24="non",$B$26,100%)),0))</f>
        <v>5233.7299999999996</v>
      </c>
      <c r="O36" s="43">
        <f>IF($B$44="",0,IF(Paramètres!$D$6="Full cat 2",VLOOKUP(Paramètres!$D$17,barèmescible,$F36+2,FALSE)+VLOOKUP($B$22,'TPP-QPP'!$A$1:$E$4,5,FALSE)*(IF($B$24="non",$B$26,100%)),IF(Paramètres!$D$6="Répartition",$B$46*VLOOKUP(Paramètres!$D$17,barèmescible,$F36+2,FALSE),0)))</f>
        <v>0</v>
      </c>
      <c r="P36" s="43">
        <f>IF($B$49="",0,IF(Paramètres!$D$6="Full cat 3",VLOOKUP(Paramètres!$D$18,barèmescible,$F36+2,FALSE)+VLOOKUP($B$22,'TPP-QPP'!$A$1:$E$4,5,FALSE)*(IF($B$24="non",$B$26,100%)),IF(Paramètres!$D$6="Répartition",$B$51*VLOOKUP(Paramètres!$D$18,barèmescible,$F36+2,FALSE),0)))</f>
        <v>0</v>
      </c>
      <c r="Q36" s="43">
        <f t="shared" si="2"/>
        <v>5233.7299999999996</v>
      </c>
      <c r="R36" s="44">
        <f>IF(Paramètres!$D$20=1,'Match code-catégorie'!$K$2,IF(Paramètres!$D$21=1,'Match code-catégorie'!$K$3,ROUND(Q36*12/1976,4)))</f>
        <v>31.783799999999999</v>
      </c>
      <c r="S36" s="76"/>
      <c r="V36" s="45"/>
    </row>
    <row r="37" spans="1:22" x14ac:dyDescent="0.25">
      <c r="A37" s="56" t="s">
        <v>345</v>
      </c>
      <c r="B37" s="57" t="s">
        <v>344</v>
      </c>
      <c r="E37" s="90"/>
      <c r="F37" s="29">
        <v>27</v>
      </c>
      <c r="G37" s="43">
        <f>IF(Paramètres!$D$20=1,'Match code-catégorie'!$K$2,IF(Paramètres!$D$21=1,'Match code-catégorie'!$K$3,ROUND(((VLOOKUP($B$10,barèmesactuels,F37+2,FALSE)+$B$32*VLOOKUP($B$10,barèmesactuels,F37+2,FALSE)+Paramètres!$D$8*VLOOKUP($B$10,Foyer,F37+2,FALSE)+Paramètres!$D$9*VLOOKUP($B$10,Residence,F37+2,FALSE)+Paramètres!$D$10*VLOOKUP($B$10,Supplement,F37+2,FALSE)+Paramètres!$D$11*VLOOKUP($B$10,Complement,F37+2,FALSE)+VLOOKUP($B$15,'TPP-QPP'!$A$1:$C$4,3,FALSE)*(IF($B$17="non",$B$19,100%))+$B$33))*Paramètres!$D$12,2)))</f>
        <v>5364.42</v>
      </c>
      <c r="H37" s="43">
        <f>IF(Paramètres!$D$6="Full cat 1",(VLOOKUP(Paramètres!$D$16,barèmescible,F37+2,FALSE)+VLOOKUP($B$22,'TPP-QPP'!$A$1:$E$4,5,FALSE)*(IF($B$24="non",$B$26,100%)))*Paramètres!$D$12,IF(Paramètres!$D$6="Répartition",(($B$41*VLOOKUP(Paramètres!$D$16,barèmescible,F37+2,FALSE))+VLOOKUP($B$22,'TPP-QPP'!$A$1:$E$4,5,FALSE)*(IF($B$24="non",$B$26,100%)))*Paramètres!$D$12,0))</f>
        <v>5260.89</v>
      </c>
      <c r="I37" s="43">
        <f>IF($B$44="",0,IF(Paramètres!$D$6="Full cat 2",(VLOOKUP(Paramètres!$D$17,barèmescible,$F37+2,FALSE)+VLOOKUP($B$22,'TPP-QPP'!$A$1:$E$4,5,FALSE)*(IF($B$24="non",$B$26,100%)))*Paramètres!$D$12,IF(Paramètres!$D$6="Répartition",$B$46*VLOOKUP(Paramètres!$D$17,barèmescible,$F37+2,FALSE)*Paramètres!$D$12,0)))</f>
        <v>0</v>
      </c>
      <c r="J37" s="43">
        <f>IF($B$49="",0,IF(Paramètres!$D$6="Full cat 3",(VLOOKUP(Paramètres!$D$18,barèmescible,$F37+2,FALSE)+VLOOKUP($B$22,'TPP-QPP'!$A$1:$E$4,5,FALSE)*(IF($B$24="non",$B$26,100%)))*Paramètres!$D$12,IF(Paramètres!$D$6="Répartition",$B$51*VLOOKUP(Paramètres!$D$18,barèmescible,$F37+2,FALSE)*Paramètres!$D$12,0)))</f>
        <v>0</v>
      </c>
      <c r="K37" s="43">
        <f>IF(Paramètres!$D$20=1,'Match code-catégorie'!$K$2,IF(Paramètres!$D$21=1,'Match code-catégorie'!$K$3,ROUND(SUM(H37:J37),2)))</f>
        <v>5260.89</v>
      </c>
      <c r="L37" s="29">
        <v>27</v>
      </c>
      <c r="M37" s="43">
        <f>ROUND(((VLOOKUP($B$10,barèmesactuels,F37+2,FALSE)+$B$32*VLOOKUP($B$10,barèmesactuels,F37+2,FALSE)+Paramètres!$D$8*VLOOKUP($B$10,Foyer,F37+2,FALSE)+Paramètres!$D$9*VLOOKUP($B$10,Residence,F37+2,FALSE)+Paramètres!$D$10*VLOOKUP($B$10,Supplement,F37+2,FALSE)+Paramètres!$D$11*VLOOKUP($B$10,Complement,F37+2,FALSE)+VLOOKUP($B$15,'TPP-QPP'!$A$1:$C$4,3,FALSE)*(IF($B$17="non",$B$19,100%))+$B$33)),2)</f>
        <v>5364.42</v>
      </c>
      <c r="N37" s="43">
        <f>IF(Paramètres!$D$6="Full cat 1",VLOOKUP(Paramètres!$D$16,barèmescible,L37+2,FALSE)+VLOOKUP($B$22,'TPP-QPP'!$A$1:$E$4,5,FALSE)*(IF($B$24="non",$B$26,100%)),IF(Paramètres!$D$6="Répartition",$B$41*VLOOKUP(Paramètres!$D$16,barèmescible,L37+2,FALSE)+VLOOKUP($B$22,'TPP-QPP'!$A$1:$E$4,5,FALSE)*(IF($B$24="non",$B$26,100%)),0))</f>
        <v>5260.89</v>
      </c>
      <c r="O37" s="43">
        <f>IF($B$44="",0,IF(Paramètres!$D$6="Full cat 2",VLOOKUP(Paramètres!$D$17,barèmescible,$F37+2,FALSE)+VLOOKUP($B$22,'TPP-QPP'!$A$1:$E$4,5,FALSE)*(IF($B$24="non",$B$26,100%)),IF(Paramètres!$D$6="Répartition",$B$46*VLOOKUP(Paramètres!$D$17,barèmescible,$F37+2,FALSE),0)))</f>
        <v>0</v>
      </c>
      <c r="P37" s="43">
        <f>IF($B$49="",0,IF(Paramètres!$D$6="Full cat 3",VLOOKUP(Paramètres!$D$18,barèmescible,$F37+2,FALSE)+VLOOKUP($B$22,'TPP-QPP'!$A$1:$E$4,5,FALSE)*(IF($B$24="non",$B$26,100%)),IF(Paramètres!$D$6="Répartition",$B$51*VLOOKUP(Paramètres!$D$18,barèmescible,$F37+2,FALSE),0)))</f>
        <v>0</v>
      </c>
      <c r="Q37" s="43">
        <f t="shared" si="2"/>
        <v>5260.89</v>
      </c>
      <c r="R37" s="44">
        <f>IF(Paramètres!$D$20=1,'Match code-catégorie'!$K$2,IF(Paramètres!$D$21=1,'Match code-catégorie'!$K$3,ROUND(Q37*12/1976,4)))</f>
        <v>31.948699999999999</v>
      </c>
      <c r="S37" s="76"/>
      <c r="V37" s="45"/>
    </row>
    <row r="38" spans="1:22" x14ac:dyDescent="0.25">
      <c r="E38" s="90"/>
      <c r="F38" s="29">
        <v>28</v>
      </c>
      <c r="G38" s="43">
        <f>IF(Paramètres!$D$20=1,'Match code-catégorie'!$K$2,IF(Paramètres!$D$21=1,'Match code-catégorie'!$K$3,ROUND(((VLOOKUP($B$10,barèmesactuels,F38+2,FALSE)+$B$32*VLOOKUP($B$10,barèmesactuels,F38+2,FALSE)+Paramètres!$D$8*VLOOKUP($B$10,Foyer,F38+2,FALSE)+Paramètres!$D$9*VLOOKUP($B$10,Residence,F38+2,FALSE)+Paramètres!$D$10*VLOOKUP($B$10,Supplement,F38+2,FALSE)+Paramètres!$D$11*VLOOKUP($B$10,Complement,F38+2,FALSE)+VLOOKUP($B$15,'TPP-QPP'!$A$1:$C$4,3,FALSE)*(IF($B$17="non",$B$19,100%))+$B$33))*Paramètres!$D$12,2)))</f>
        <v>5364.42</v>
      </c>
      <c r="H38" s="43">
        <f>IF(Paramètres!$D$6="Full cat 1",(VLOOKUP(Paramètres!$D$16,barèmescible,F38+2,FALSE)+VLOOKUP($B$22,'TPP-QPP'!$A$1:$E$4,5,FALSE)*(IF($B$24="non",$B$26,100%)))*Paramètres!$D$12,IF(Paramètres!$D$6="Répartition",(($B$41*VLOOKUP(Paramètres!$D$16,barèmescible,F38+2,FALSE))+VLOOKUP($B$22,'TPP-QPP'!$A$1:$E$4,5,FALSE)*(IF($B$24="non",$B$26,100%)))*Paramètres!$D$12,0))</f>
        <v>5286.13</v>
      </c>
      <c r="I38" s="43">
        <f>IF($B$44="",0,IF(Paramètres!$D$6="Full cat 2",(VLOOKUP(Paramètres!$D$17,barèmescible,$F38+2,FALSE)+VLOOKUP($B$22,'TPP-QPP'!$A$1:$E$4,5,FALSE)*(IF($B$24="non",$B$26,100%)))*Paramètres!$D$12,IF(Paramètres!$D$6="Répartition",$B$46*VLOOKUP(Paramètres!$D$17,barèmescible,$F38+2,FALSE)*Paramètres!$D$12,0)))</f>
        <v>0</v>
      </c>
      <c r="J38" s="43">
        <f>IF($B$49="",0,IF(Paramètres!$D$6="Full cat 3",(VLOOKUP(Paramètres!$D$18,barèmescible,$F38+2,FALSE)+VLOOKUP($B$22,'TPP-QPP'!$A$1:$E$4,5,FALSE)*(IF($B$24="non",$B$26,100%)))*Paramètres!$D$12,IF(Paramètres!$D$6="Répartition",$B$51*VLOOKUP(Paramètres!$D$18,barèmescible,$F38+2,FALSE)*Paramètres!$D$12,0)))</f>
        <v>0</v>
      </c>
      <c r="K38" s="43">
        <f>IF(Paramètres!$D$20=1,'Match code-catégorie'!$K$2,IF(Paramètres!$D$21=1,'Match code-catégorie'!$K$3,ROUND(SUM(H38:J38),2)))</f>
        <v>5286.13</v>
      </c>
      <c r="L38" s="29">
        <v>28</v>
      </c>
      <c r="M38" s="43">
        <f>ROUND(((VLOOKUP($B$10,barèmesactuels,F38+2,FALSE)+$B$32*VLOOKUP($B$10,barèmesactuels,F38+2,FALSE)+Paramètres!$D$8*VLOOKUP($B$10,Foyer,F38+2,FALSE)+Paramètres!$D$9*VLOOKUP($B$10,Residence,F38+2,FALSE)+Paramètres!$D$10*VLOOKUP($B$10,Supplement,F38+2,FALSE)+Paramètres!$D$11*VLOOKUP($B$10,Complement,F38+2,FALSE)+VLOOKUP($B$15,'TPP-QPP'!$A$1:$C$4,3,FALSE)*(IF($B$17="non",$B$19,100%))+$B$33)),2)</f>
        <v>5364.42</v>
      </c>
      <c r="N38" s="43">
        <f>IF(Paramètres!$D$6="Full cat 1",VLOOKUP(Paramètres!$D$16,barèmescible,L38+2,FALSE)+VLOOKUP($B$22,'TPP-QPP'!$A$1:$E$4,5,FALSE)*(IF($B$24="non",$B$26,100%)),IF(Paramètres!$D$6="Répartition",$B$41*VLOOKUP(Paramètres!$D$16,barèmescible,L38+2,FALSE)+VLOOKUP($B$22,'TPP-QPP'!$A$1:$E$4,5,FALSE)*(IF($B$24="non",$B$26,100%)),0))</f>
        <v>5286.13</v>
      </c>
      <c r="O38" s="43">
        <f>IF($B$44="",0,IF(Paramètres!$D$6="Full cat 2",VLOOKUP(Paramètres!$D$17,barèmescible,$F38+2,FALSE)+VLOOKUP($B$22,'TPP-QPP'!$A$1:$E$4,5,FALSE)*(IF($B$24="non",$B$26,100%)),IF(Paramètres!$D$6="Répartition",$B$46*VLOOKUP(Paramètres!$D$17,barèmescible,$F38+2,FALSE),0)))</f>
        <v>0</v>
      </c>
      <c r="P38" s="43">
        <f>IF($B$49="",0,IF(Paramètres!$D$6="Full cat 3",VLOOKUP(Paramètres!$D$18,barèmescible,$F38+2,FALSE)+VLOOKUP($B$22,'TPP-QPP'!$A$1:$E$4,5,FALSE)*(IF($B$24="non",$B$26,100%)),IF(Paramètres!$D$6="Répartition",$B$51*VLOOKUP(Paramètres!$D$18,barèmescible,$F38+2,FALSE),0)))</f>
        <v>0</v>
      </c>
      <c r="Q38" s="43">
        <f t="shared" si="2"/>
        <v>5286.13</v>
      </c>
      <c r="R38" s="44">
        <f>IF(Paramètres!$D$20=1,'Match code-catégorie'!$K$2,IF(Paramètres!$D$21=1,'Match code-catégorie'!$K$3,ROUND(Q38*12/1976,4)))</f>
        <v>32.101999999999997</v>
      </c>
      <c r="S38" s="76"/>
      <c r="V38" s="45"/>
    </row>
    <row r="39" spans="1:22" x14ac:dyDescent="0.25">
      <c r="A39" s="58" t="s">
        <v>337</v>
      </c>
      <c r="B39" s="40">
        <v>6170</v>
      </c>
      <c r="E39" s="90"/>
      <c r="F39" s="29">
        <v>29</v>
      </c>
      <c r="G39" s="43">
        <f>IF(Paramètres!$D$20=1,'Match code-catégorie'!$K$2,IF(Paramètres!$D$21=1,'Match code-catégorie'!$K$3,ROUND(((VLOOKUP($B$10,barèmesactuels,F39+2,FALSE)+$B$32*VLOOKUP($B$10,barèmesactuels,F39+2,FALSE)+Paramètres!$D$8*VLOOKUP($B$10,Foyer,F39+2,FALSE)+Paramètres!$D$9*VLOOKUP($B$10,Residence,F39+2,FALSE)+Paramètres!$D$10*VLOOKUP($B$10,Supplement,F39+2,FALSE)+Paramètres!$D$11*VLOOKUP($B$10,Complement,F39+2,FALSE)+VLOOKUP($B$15,'TPP-QPP'!$A$1:$C$4,3,FALSE)*(IF($B$17="non",$B$19,100%))+$B$33))*Paramètres!$D$12,2)))</f>
        <v>5364.42</v>
      </c>
      <c r="H39" s="43">
        <f>IF(Paramètres!$D$6="Full cat 1",(VLOOKUP(Paramètres!$D$16,barèmescible,F39+2,FALSE)+VLOOKUP($B$22,'TPP-QPP'!$A$1:$E$4,5,FALSE)*(IF($B$24="non",$B$26,100%)))*Paramètres!$D$12,IF(Paramètres!$D$6="Répartition",(($B$41*VLOOKUP(Paramètres!$D$16,barèmescible,F39+2,FALSE))+VLOOKUP($B$22,'TPP-QPP'!$A$1:$E$4,5,FALSE)*(IF($B$24="non",$B$26,100%)))*Paramètres!$D$12,0))</f>
        <v>5309.6</v>
      </c>
      <c r="I39" s="43">
        <f>IF($B$44="",0,IF(Paramètres!$D$6="Full cat 2",(VLOOKUP(Paramètres!$D$17,barèmescible,$F39+2,FALSE)+VLOOKUP($B$22,'TPP-QPP'!$A$1:$E$4,5,FALSE)*(IF($B$24="non",$B$26,100%)))*Paramètres!$D$12,IF(Paramètres!$D$6="Répartition",$B$46*VLOOKUP(Paramètres!$D$17,barèmescible,$F39+2,FALSE)*Paramètres!$D$12,0)))</f>
        <v>0</v>
      </c>
      <c r="J39" s="43">
        <f>IF($B$49="",0,IF(Paramètres!$D$6="Full cat 3",(VLOOKUP(Paramètres!$D$18,barèmescible,$F39+2,FALSE)+VLOOKUP($B$22,'TPP-QPP'!$A$1:$E$4,5,FALSE)*(IF($B$24="non",$B$26,100%)))*Paramètres!$D$12,IF(Paramètres!$D$6="Répartition",$B$51*VLOOKUP(Paramètres!$D$18,barèmescible,$F39+2,FALSE)*Paramètres!$D$12,0)))</f>
        <v>0</v>
      </c>
      <c r="K39" s="43">
        <f>IF(Paramètres!$D$20=1,'Match code-catégorie'!$K$2,IF(Paramètres!$D$21=1,'Match code-catégorie'!$K$3,ROUND(SUM(H39:J39),2)))</f>
        <v>5309.6</v>
      </c>
      <c r="L39" s="29">
        <v>29</v>
      </c>
      <c r="M39" s="43">
        <f>ROUND(((VLOOKUP($B$10,barèmesactuels,F39+2,FALSE)+$B$32*VLOOKUP($B$10,barèmesactuels,F39+2,FALSE)+Paramètres!$D$8*VLOOKUP($B$10,Foyer,F39+2,FALSE)+Paramètres!$D$9*VLOOKUP($B$10,Residence,F39+2,FALSE)+Paramètres!$D$10*VLOOKUP($B$10,Supplement,F39+2,FALSE)+Paramètres!$D$11*VLOOKUP($B$10,Complement,F39+2,FALSE)+VLOOKUP($B$15,'TPP-QPP'!$A$1:$C$4,3,FALSE)*(IF($B$17="non",$B$19,100%))+$B$33)),2)</f>
        <v>5364.42</v>
      </c>
      <c r="N39" s="43">
        <f>IF(Paramètres!$D$6="Full cat 1",VLOOKUP(Paramètres!$D$16,barèmescible,L39+2,FALSE)+VLOOKUP($B$22,'TPP-QPP'!$A$1:$E$4,5,FALSE)*(IF($B$24="non",$B$26,100%)),IF(Paramètres!$D$6="Répartition",$B$41*VLOOKUP(Paramètres!$D$16,barèmescible,L39+2,FALSE)+VLOOKUP($B$22,'TPP-QPP'!$A$1:$E$4,5,FALSE)*(IF($B$24="non",$B$26,100%)),0))</f>
        <v>5309.6</v>
      </c>
      <c r="O39" s="43">
        <f>IF($B$44="",0,IF(Paramètres!$D$6="Full cat 2",VLOOKUP(Paramètres!$D$17,barèmescible,$F39+2,FALSE)+VLOOKUP($B$22,'TPP-QPP'!$A$1:$E$4,5,FALSE)*(IF($B$24="non",$B$26,100%)),IF(Paramètres!$D$6="Répartition",$B$46*VLOOKUP(Paramètres!$D$17,barèmescible,$F39+2,FALSE),0)))</f>
        <v>0</v>
      </c>
      <c r="P39" s="43">
        <f>IF($B$49="",0,IF(Paramètres!$D$6="Full cat 3",VLOOKUP(Paramètres!$D$18,barèmescible,$F39+2,FALSE)+VLOOKUP($B$22,'TPP-QPP'!$A$1:$E$4,5,FALSE)*(IF($B$24="non",$B$26,100%)),IF(Paramètres!$D$6="Répartition",$B$51*VLOOKUP(Paramètres!$D$18,barèmescible,$F39+2,FALSE),0)))</f>
        <v>0</v>
      </c>
      <c r="Q39" s="43">
        <f t="shared" si="2"/>
        <v>5309.6</v>
      </c>
      <c r="R39" s="44">
        <f>IF(Paramètres!$D$20=1,'Match code-catégorie'!$K$2,IF(Paramètres!$D$21=1,'Match code-catégorie'!$K$3,ROUND(Q39*12/1976,4)))</f>
        <v>32.244500000000002</v>
      </c>
      <c r="S39" s="76"/>
      <c r="V39" s="45"/>
    </row>
    <row r="40" spans="1:22" x14ac:dyDescent="0.25">
      <c r="A40" s="55" t="str">
        <f>IF(B39="","",IF(B39="Manquant",'Match code-catégorie'!$K$4,VLOOKUP(B39,'Match code-catégorie'!$A$1:$B$223,2,FALSE)))</f>
        <v>Infirmier en Hôpital</v>
      </c>
      <c r="E40" s="90"/>
      <c r="F40" s="29">
        <v>30</v>
      </c>
      <c r="G40" s="43">
        <f>IF(Paramètres!$D$20=1,'Match code-catégorie'!$K$2,IF(Paramètres!$D$21=1,'Match code-catégorie'!$K$3,ROUND(((VLOOKUP($B$10,barèmesactuels,F40+2,FALSE)+$B$32*VLOOKUP($B$10,barèmesactuels,F40+2,FALSE)+Paramètres!$D$8*VLOOKUP($B$10,Foyer,F40+2,FALSE)+Paramètres!$D$9*VLOOKUP($B$10,Residence,F40+2,FALSE)+Paramètres!$D$10*VLOOKUP($B$10,Supplement,F40+2,FALSE)+Paramètres!$D$11*VLOOKUP($B$10,Complement,F40+2,FALSE)+VLOOKUP($B$15,'TPP-QPP'!$A$1:$C$4,3,FALSE)*(IF($B$17="non",$B$19,100%))+$B$33))*Paramètres!$D$12,2)))</f>
        <v>5364.42</v>
      </c>
      <c r="H40" s="43">
        <f>IF(Paramètres!$D$6="Full cat 1",(VLOOKUP(Paramètres!$D$16,barèmescible,F40+2,FALSE)+VLOOKUP($B$22,'TPP-QPP'!$A$1:$E$4,5,FALSE)*(IF($B$24="non",$B$26,100%)))*Paramètres!$D$12,IF(Paramètres!$D$6="Répartition",(($B$41*VLOOKUP(Paramètres!$D$16,barèmescible,F40+2,FALSE))+VLOOKUP($B$22,'TPP-QPP'!$A$1:$E$4,5,FALSE)*(IF($B$24="non",$B$26,100%)))*Paramètres!$D$12,0))</f>
        <v>5331.41</v>
      </c>
      <c r="I40" s="43">
        <f>IF($B$44="",0,IF(Paramètres!$D$6="Full cat 2",(VLOOKUP(Paramètres!$D$17,barèmescible,$F40+2,FALSE)+VLOOKUP($B$22,'TPP-QPP'!$A$1:$E$4,5,FALSE)*(IF($B$24="non",$B$26,100%)))*Paramètres!$D$12,IF(Paramètres!$D$6="Répartition",$B$46*VLOOKUP(Paramètres!$D$17,barèmescible,$F40+2,FALSE)*Paramètres!$D$12,0)))</f>
        <v>0</v>
      </c>
      <c r="J40" s="43">
        <f>IF($B$49="",0,IF(Paramètres!$D$6="Full cat 3",(VLOOKUP(Paramètres!$D$18,barèmescible,$F40+2,FALSE)+VLOOKUP($B$22,'TPP-QPP'!$A$1:$E$4,5,FALSE)*(IF($B$24="non",$B$26,100%)))*Paramètres!$D$12,IF(Paramètres!$D$6="Répartition",$B$51*VLOOKUP(Paramètres!$D$18,barèmescible,$F40+2,FALSE)*Paramètres!$D$12,0)))</f>
        <v>0</v>
      </c>
      <c r="K40" s="43">
        <f>IF(Paramètres!$D$20=1,'Match code-catégorie'!$K$2,IF(Paramètres!$D$21=1,'Match code-catégorie'!$K$3,ROUND(SUM(H40:J40),2)))</f>
        <v>5331.41</v>
      </c>
      <c r="L40" s="29">
        <v>30</v>
      </c>
      <c r="M40" s="43">
        <f>ROUND(((VLOOKUP($B$10,barèmesactuels,F40+2,FALSE)+$B$32*VLOOKUP($B$10,barèmesactuels,F40+2,FALSE)+Paramètres!$D$8*VLOOKUP($B$10,Foyer,F40+2,FALSE)+Paramètres!$D$9*VLOOKUP($B$10,Residence,F40+2,FALSE)+Paramètres!$D$10*VLOOKUP($B$10,Supplement,F40+2,FALSE)+Paramètres!$D$11*VLOOKUP($B$10,Complement,F40+2,FALSE)+VLOOKUP($B$15,'TPP-QPP'!$A$1:$C$4,3,FALSE)*(IF($B$17="non",$B$19,100%))+$B$33)),2)</f>
        <v>5364.42</v>
      </c>
      <c r="N40" s="43">
        <f>IF(Paramètres!$D$6="Full cat 1",VLOOKUP(Paramètres!$D$16,barèmescible,L40+2,FALSE)+VLOOKUP($B$22,'TPP-QPP'!$A$1:$E$4,5,FALSE)*(IF($B$24="non",$B$26,100%)),IF(Paramètres!$D$6="Répartition",$B$41*VLOOKUP(Paramètres!$D$16,barèmescible,L40+2,FALSE)+VLOOKUP($B$22,'TPP-QPP'!$A$1:$E$4,5,FALSE)*(IF($B$24="non",$B$26,100%)),0))</f>
        <v>5331.41</v>
      </c>
      <c r="O40" s="43">
        <f>IF($B$44="",0,IF(Paramètres!$D$6="Full cat 2",VLOOKUP(Paramètres!$D$17,barèmescible,$F40+2,FALSE)+VLOOKUP($B$22,'TPP-QPP'!$A$1:$E$4,5,FALSE)*(IF($B$24="non",$B$26,100%)),IF(Paramètres!$D$6="Répartition",$B$46*VLOOKUP(Paramètres!$D$17,barèmescible,$F40+2,FALSE),0)))</f>
        <v>0</v>
      </c>
      <c r="P40" s="43">
        <f>IF($B$49="",0,IF(Paramètres!$D$6="Full cat 3",VLOOKUP(Paramètres!$D$18,barèmescible,$F40+2,FALSE)+VLOOKUP($B$22,'TPP-QPP'!$A$1:$E$4,5,FALSE)*(IF($B$24="non",$B$26,100%)),IF(Paramètres!$D$6="Répartition",$B$51*VLOOKUP(Paramètres!$D$18,barèmescible,$F40+2,FALSE),0)))</f>
        <v>0</v>
      </c>
      <c r="Q40" s="43">
        <f t="shared" si="2"/>
        <v>5331.41</v>
      </c>
      <c r="R40" s="44">
        <f>IF(Paramètres!$D$20=1,'Match code-catégorie'!$K$2,IF(Paramètres!$D$21=1,'Match code-catégorie'!$K$3,ROUND(Q40*12/1976,4)))</f>
        <v>32.377000000000002</v>
      </c>
      <c r="S40" s="76"/>
      <c r="V40" s="45"/>
    </row>
    <row r="41" spans="1:22" x14ac:dyDescent="0.25">
      <c r="A41" t="s">
        <v>82</v>
      </c>
      <c r="B41" s="30">
        <v>1</v>
      </c>
      <c r="E41" s="90"/>
      <c r="F41" s="29">
        <v>31</v>
      </c>
      <c r="G41" s="43">
        <f>IF(Paramètres!$D$20=1,'Match code-catégorie'!$K$2,IF(Paramètres!$D$21=1,'Match code-catégorie'!$K$3,ROUND(((VLOOKUP($B$10,barèmesactuels,F41+2,FALSE)+$B$32*VLOOKUP($B$10,barèmesactuels,F41+2,FALSE)+Paramètres!$D$8*VLOOKUP($B$10,Foyer,F41+2,FALSE)+Paramètres!$D$9*VLOOKUP($B$10,Residence,F41+2,FALSE)+Paramètres!$D$10*VLOOKUP($B$10,Supplement,F41+2,FALSE)+Paramètres!$D$11*VLOOKUP($B$10,Complement,F41+2,FALSE)+VLOOKUP($B$15,'TPP-QPP'!$A$1:$C$4,3,FALSE)*(IF($B$17="non",$B$19,100%))+$B$33))*Paramètres!$D$12,2)))</f>
        <v>5364.42</v>
      </c>
      <c r="H41" s="43">
        <f>IF(Paramètres!$D$6="Full cat 1",(VLOOKUP(Paramètres!$D$16,barèmescible,F41+2,FALSE)+VLOOKUP($B$22,'TPP-QPP'!$A$1:$E$4,5,FALSE)*(IF($B$24="non",$B$26,100%)))*Paramètres!$D$12,IF(Paramètres!$D$6="Répartition",(($B$41*VLOOKUP(Paramètres!$D$16,barèmescible,F41+2,FALSE))+VLOOKUP($B$22,'TPP-QPP'!$A$1:$E$4,5,FALSE)*(IF($B$24="non",$B$26,100%)))*Paramètres!$D$12,0))</f>
        <v>5351.67</v>
      </c>
      <c r="I41" s="43">
        <f>IF($B$44="",0,IF(Paramètres!$D$6="Full cat 2",(VLOOKUP(Paramètres!$D$17,barèmescible,$F41+2,FALSE)+VLOOKUP($B$22,'TPP-QPP'!$A$1:$E$4,5,FALSE)*(IF($B$24="non",$B$26,100%)))*Paramètres!$D$12,IF(Paramètres!$D$6="Répartition",$B$46*VLOOKUP(Paramètres!$D$17,barèmescible,$F41+2,FALSE)*Paramètres!$D$12,0)))</f>
        <v>0</v>
      </c>
      <c r="J41" s="43">
        <f>IF($B$49="",0,IF(Paramètres!$D$6="Full cat 3",(VLOOKUP(Paramètres!$D$18,barèmescible,$F41+2,FALSE)+VLOOKUP($B$22,'TPP-QPP'!$A$1:$E$4,5,FALSE)*(IF($B$24="non",$B$26,100%)))*Paramètres!$D$12,IF(Paramètres!$D$6="Répartition",$B$51*VLOOKUP(Paramètres!$D$18,barèmescible,$F41+2,FALSE)*Paramètres!$D$12,0)))</f>
        <v>0</v>
      </c>
      <c r="K41" s="43">
        <f>IF(Paramètres!$D$20=1,'Match code-catégorie'!$K$2,IF(Paramètres!$D$21=1,'Match code-catégorie'!$K$3,ROUND(SUM(H41:J41),2)))</f>
        <v>5351.67</v>
      </c>
      <c r="L41" s="29">
        <v>31</v>
      </c>
      <c r="M41" s="43">
        <f>ROUND(((VLOOKUP($B$10,barèmesactuels,F41+2,FALSE)+$B$32*VLOOKUP($B$10,barèmesactuels,F41+2,FALSE)+Paramètres!$D$8*VLOOKUP($B$10,Foyer,F41+2,FALSE)+Paramètres!$D$9*VLOOKUP($B$10,Residence,F41+2,FALSE)+Paramètres!$D$10*VLOOKUP($B$10,Supplement,F41+2,FALSE)+Paramètres!$D$11*VLOOKUP($B$10,Complement,F41+2,FALSE)+VLOOKUP($B$15,'TPP-QPP'!$A$1:$C$4,3,FALSE)*(IF($B$17="non",$B$19,100%))+$B$33)),2)</f>
        <v>5364.42</v>
      </c>
      <c r="N41" s="43">
        <f>IF(Paramètres!$D$6="Full cat 1",VLOOKUP(Paramètres!$D$16,barèmescible,L41+2,FALSE)+VLOOKUP($B$22,'TPP-QPP'!$A$1:$E$4,5,FALSE)*(IF($B$24="non",$B$26,100%)),IF(Paramètres!$D$6="Répartition",$B$41*VLOOKUP(Paramètres!$D$16,barèmescible,L41+2,FALSE)+VLOOKUP($B$22,'TPP-QPP'!$A$1:$E$4,5,FALSE)*(IF($B$24="non",$B$26,100%)),0))</f>
        <v>5351.67</v>
      </c>
      <c r="O41" s="43">
        <f>IF($B$44="",0,IF(Paramètres!$D$6="Full cat 2",VLOOKUP(Paramètres!$D$17,barèmescible,$F41+2,FALSE)+VLOOKUP($B$22,'TPP-QPP'!$A$1:$E$4,5,FALSE)*(IF($B$24="non",$B$26,100%)),IF(Paramètres!$D$6="Répartition",$B$46*VLOOKUP(Paramètres!$D$17,barèmescible,$F41+2,FALSE),0)))</f>
        <v>0</v>
      </c>
      <c r="P41" s="43">
        <f>IF($B$49="",0,IF(Paramètres!$D$6="Full cat 3",VLOOKUP(Paramètres!$D$18,barèmescible,$F41+2,FALSE)+VLOOKUP($B$22,'TPP-QPP'!$A$1:$E$4,5,FALSE)*(IF($B$24="non",$B$26,100%)),IF(Paramètres!$D$6="Répartition",$B$51*VLOOKUP(Paramètres!$D$18,barèmescible,$F41+2,FALSE),0)))</f>
        <v>0</v>
      </c>
      <c r="Q41" s="43">
        <f t="shared" si="2"/>
        <v>5351.67</v>
      </c>
      <c r="R41" s="44">
        <f>IF(Paramètres!$D$20=1,'Match code-catégorie'!$K$2,IF(Paramètres!$D$21=1,'Match code-catégorie'!$K$3,ROUND(Q41*12/1976,4)))</f>
        <v>32.5</v>
      </c>
      <c r="S41" s="76"/>
      <c r="V41" s="45"/>
    </row>
    <row r="42" spans="1:22" x14ac:dyDescent="0.25">
      <c r="A42" s="1" t="s">
        <v>340</v>
      </c>
      <c r="B42" s="40">
        <v>16</v>
      </c>
      <c r="E42" s="90"/>
      <c r="F42" s="29">
        <v>32</v>
      </c>
      <c r="G42" s="43">
        <f>IF(Paramètres!$D$20=1,'Match code-catégorie'!$K$2,IF(Paramètres!$D$21=1,'Match code-catégorie'!$K$3,ROUND(((VLOOKUP($B$10,barèmesactuels,F42+2,FALSE)+$B$32*VLOOKUP($B$10,barèmesactuels,F42+2,FALSE)+Paramètres!$D$8*VLOOKUP($B$10,Foyer,F42+2,FALSE)+Paramètres!$D$9*VLOOKUP($B$10,Residence,F42+2,FALSE)+Paramètres!$D$10*VLOOKUP($B$10,Supplement,F42+2,FALSE)+Paramètres!$D$11*VLOOKUP($B$10,Complement,F42+2,FALSE)+VLOOKUP($B$15,'TPP-QPP'!$A$1:$C$4,3,FALSE)*(IF($B$17="non",$B$19,100%))+$B$33))*Paramètres!$D$12,2)))</f>
        <v>5364.42</v>
      </c>
      <c r="H42" s="43">
        <f>IF(Paramètres!$D$6="Full cat 1",(VLOOKUP(Paramètres!$D$16,barèmescible,F42+2,FALSE)+VLOOKUP($B$22,'TPP-QPP'!$A$1:$E$4,5,FALSE)*(IF($B$24="non",$B$26,100%)))*Paramètres!$D$12,IF(Paramètres!$D$6="Répartition",(($B$41*VLOOKUP(Paramètres!$D$16,barèmescible,F42+2,FALSE))+VLOOKUP($B$22,'TPP-QPP'!$A$1:$E$4,5,FALSE)*(IF($B$24="non",$B$26,100%)))*Paramètres!$D$12,0))</f>
        <v>5370.47</v>
      </c>
      <c r="I42" s="43">
        <f>IF($B$44="",0,IF(Paramètres!$D$6="Full cat 2",(VLOOKUP(Paramètres!$D$17,barèmescible,$F42+2,FALSE)+VLOOKUP($B$22,'TPP-QPP'!$A$1:$E$4,5,FALSE)*(IF($B$24="non",$B$26,100%)))*Paramètres!$D$12,IF(Paramètres!$D$6="Répartition",$B$46*VLOOKUP(Paramètres!$D$17,barèmescible,$F42+2,FALSE)*Paramètres!$D$12,0)))</f>
        <v>0</v>
      </c>
      <c r="J42" s="43">
        <f>IF($B$49="",0,IF(Paramètres!$D$6="Full cat 3",(VLOOKUP(Paramètres!$D$18,barèmescible,$F42+2,FALSE)+VLOOKUP($B$22,'TPP-QPP'!$A$1:$E$4,5,FALSE)*(IF($B$24="non",$B$26,100%)))*Paramètres!$D$12,IF(Paramètres!$D$6="Répartition",$B$51*VLOOKUP(Paramètres!$D$18,barèmescible,$F42+2,FALSE)*Paramètres!$D$12,0)))</f>
        <v>0</v>
      </c>
      <c r="K42" s="43">
        <f>IF(Paramètres!$D$20=1,'Match code-catégorie'!$K$2,IF(Paramètres!$D$21=1,'Match code-catégorie'!$K$3,ROUND(SUM(H42:J42),2)))</f>
        <v>5370.47</v>
      </c>
      <c r="L42" s="29">
        <v>32</v>
      </c>
      <c r="M42" s="43">
        <f>ROUND(((VLOOKUP($B$10,barèmesactuels,F42+2,FALSE)+$B$32*VLOOKUP($B$10,barèmesactuels,F42+2,FALSE)+Paramètres!$D$8*VLOOKUP($B$10,Foyer,F42+2,FALSE)+Paramètres!$D$9*VLOOKUP($B$10,Residence,F42+2,FALSE)+Paramètres!$D$10*VLOOKUP($B$10,Supplement,F42+2,FALSE)+Paramètres!$D$11*VLOOKUP($B$10,Complement,F42+2,FALSE)+VLOOKUP($B$15,'TPP-QPP'!$A$1:$C$4,3,FALSE)*(IF($B$17="non",$B$19,100%))+$B$33)),2)</f>
        <v>5364.42</v>
      </c>
      <c r="N42" s="43">
        <f>IF(Paramètres!$D$6="Full cat 1",VLOOKUP(Paramètres!$D$16,barèmescible,L42+2,FALSE)+VLOOKUP($B$22,'TPP-QPP'!$A$1:$E$4,5,FALSE)*(IF($B$24="non",$B$26,100%)),IF(Paramètres!$D$6="Répartition",$B$41*VLOOKUP(Paramètres!$D$16,barèmescible,L42+2,FALSE)+VLOOKUP($B$22,'TPP-QPP'!$A$1:$E$4,5,FALSE)*(IF($B$24="non",$B$26,100%)),0))</f>
        <v>5370.47</v>
      </c>
      <c r="O42" s="43">
        <f>IF($B$44="",0,IF(Paramètres!$D$6="Full cat 2",VLOOKUP(Paramètres!$D$17,barèmescible,$F42+2,FALSE)+VLOOKUP($B$22,'TPP-QPP'!$A$1:$E$4,5,FALSE)*(IF($B$24="non",$B$26,100%)),IF(Paramètres!$D$6="Répartition",$B$46*VLOOKUP(Paramètres!$D$17,barèmescible,$F42+2,FALSE),0)))</f>
        <v>0</v>
      </c>
      <c r="P42" s="43">
        <f>IF($B$49="",0,IF(Paramètres!$D$6="Full cat 3",VLOOKUP(Paramètres!$D$18,barèmescible,$F42+2,FALSE)+VLOOKUP($B$22,'TPP-QPP'!$A$1:$E$4,5,FALSE)*(IF($B$24="non",$B$26,100%)),IF(Paramètres!$D$6="Répartition",$B$51*VLOOKUP(Paramètres!$D$18,barèmescible,$F42+2,FALSE),0)))</f>
        <v>0</v>
      </c>
      <c r="Q42" s="43">
        <f t="shared" si="2"/>
        <v>5370.47</v>
      </c>
      <c r="R42" s="44">
        <f>IF(Paramètres!$D$20=1,'Match code-catégorie'!$K$2,IF(Paramètres!$D$21=1,'Match code-catégorie'!$K$3,ROUND(Q42*12/1976,4)))</f>
        <v>32.614199999999997</v>
      </c>
      <c r="S42" s="76"/>
      <c r="V42" s="45"/>
    </row>
    <row r="43" spans="1:22" x14ac:dyDescent="0.25">
      <c r="E43" s="90"/>
      <c r="F43" s="29">
        <v>33</v>
      </c>
      <c r="G43" s="43">
        <f>IF(Paramètres!$D$20=1,'Match code-catégorie'!$K$2,IF(Paramètres!$D$21=1,'Match code-catégorie'!$K$3,ROUND(((VLOOKUP($B$10,barèmesactuels,F43+2,FALSE)+$B$32*VLOOKUP($B$10,barèmesactuels,F43+2,FALSE)+Paramètres!$D$8*VLOOKUP($B$10,Foyer,F43+2,FALSE)+Paramètres!$D$9*VLOOKUP($B$10,Residence,F43+2,FALSE)+Paramètres!$D$10*VLOOKUP($B$10,Supplement,F43+2,FALSE)+Paramètres!$D$11*VLOOKUP($B$10,Complement,F43+2,FALSE)+VLOOKUP($B$15,'TPP-QPP'!$A$1:$C$4,3,FALSE)*(IF($B$17="non",$B$19,100%))+$B$33))*Paramètres!$D$12,2)))</f>
        <v>5364.42</v>
      </c>
      <c r="H43" s="43">
        <f>IF(Paramètres!$D$6="Full cat 1",(VLOOKUP(Paramètres!$D$16,barèmescible,F43+2,FALSE)+VLOOKUP($B$22,'TPP-QPP'!$A$1:$E$4,5,FALSE)*(IF($B$24="non",$B$26,100%)))*Paramètres!$D$12,IF(Paramètres!$D$6="Répartition",(($B$41*VLOOKUP(Paramètres!$D$16,barèmescible,F43+2,FALSE))+VLOOKUP($B$22,'TPP-QPP'!$A$1:$E$4,5,FALSE)*(IF($B$24="non",$B$26,100%)))*Paramètres!$D$12,0))</f>
        <v>5387.94</v>
      </c>
      <c r="I43" s="43">
        <f>IF($B$44="",0,IF(Paramètres!$D$6="Full cat 2",(VLOOKUP(Paramètres!$D$17,barèmescible,$F43+2,FALSE)+VLOOKUP($B$22,'TPP-QPP'!$A$1:$E$4,5,FALSE)*(IF($B$24="non",$B$26,100%)))*Paramètres!$D$12,IF(Paramètres!$D$6="Répartition",$B$46*VLOOKUP(Paramètres!$D$17,barèmescible,$F43+2,FALSE)*Paramètres!$D$12,0)))</f>
        <v>0</v>
      </c>
      <c r="J43" s="43">
        <f>IF($B$49="",0,IF(Paramètres!$D$6="Full cat 3",(VLOOKUP(Paramètres!$D$18,barèmescible,$F43+2,FALSE)+VLOOKUP($B$22,'TPP-QPP'!$A$1:$E$4,5,FALSE)*(IF($B$24="non",$B$26,100%)))*Paramètres!$D$12,IF(Paramètres!$D$6="Répartition",$B$51*VLOOKUP(Paramètres!$D$18,barèmescible,$F43+2,FALSE)*Paramètres!$D$12,0)))</f>
        <v>0</v>
      </c>
      <c r="K43" s="43">
        <f>IF(Paramètres!$D$20=1,'Match code-catégorie'!$K$2,IF(Paramètres!$D$21=1,'Match code-catégorie'!$K$3,ROUND(SUM(H43:J43),2)))</f>
        <v>5387.94</v>
      </c>
      <c r="L43" s="29">
        <v>33</v>
      </c>
      <c r="M43" s="43">
        <f>ROUND(((VLOOKUP($B$10,barèmesactuels,F43+2,FALSE)+$B$32*VLOOKUP($B$10,barèmesactuels,F43+2,FALSE)+Paramètres!$D$8*VLOOKUP($B$10,Foyer,F43+2,FALSE)+Paramètres!$D$9*VLOOKUP($B$10,Residence,F43+2,FALSE)+Paramètres!$D$10*VLOOKUP($B$10,Supplement,F43+2,FALSE)+Paramètres!$D$11*VLOOKUP($B$10,Complement,F43+2,FALSE)+VLOOKUP($B$15,'TPP-QPP'!$A$1:$C$4,3,FALSE)*(IF($B$17="non",$B$19,100%))+$B$33)),2)</f>
        <v>5364.42</v>
      </c>
      <c r="N43" s="43">
        <f>IF(Paramètres!$D$6="Full cat 1",VLOOKUP(Paramètres!$D$16,barèmescible,L43+2,FALSE)+VLOOKUP($B$22,'TPP-QPP'!$A$1:$E$4,5,FALSE)*(IF($B$24="non",$B$26,100%)),IF(Paramètres!$D$6="Répartition",$B$41*VLOOKUP(Paramètres!$D$16,barèmescible,L43+2,FALSE)+VLOOKUP($B$22,'TPP-QPP'!$A$1:$E$4,5,FALSE)*(IF($B$24="non",$B$26,100%)),0))</f>
        <v>5387.94</v>
      </c>
      <c r="O43" s="43">
        <f>IF($B$44="",0,IF(Paramètres!$D$6="Full cat 2",VLOOKUP(Paramètres!$D$17,barèmescible,$F43+2,FALSE)+VLOOKUP($B$22,'TPP-QPP'!$A$1:$E$4,5,FALSE)*(IF($B$24="non",$B$26,100%)),IF(Paramètres!$D$6="Répartition",$B$46*VLOOKUP(Paramètres!$D$17,barèmescible,$F43+2,FALSE),0)))</f>
        <v>0</v>
      </c>
      <c r="P43" s="43">
        <f>IF($B$49="",0,IF(Paramètres!$D$6="Full cat 3",VLOOKUP(Paramètres!$D$18,barèmescible,$F43+2,FALSE)+VLOOKUP($B$22,'TPP-QPP'!$A$1:$E$4,5,FALSE)*(IF($B$24="non",$B$26,100%)),IF(Paramètres!$D$6="Répartition",$B$51*VLOOKUP(Paramètres!$D$18,barèmescible,$F43+2,FALSE),0)))</f>
        <v>0</v>
      </c>
      <c r="Q43" s="43">
        <f t="shared" si="2"/>
        <v>5387.94</v>
      </c>
      <c r="R43" s="44">
        <f>IF(Paramètres!$D$20=1,'Match code-catégorie'!$K$2,IF(Paramètres!$D$21=1,'Match code-catégorie'!$K$3,ROUND(Q43*12/1976,4)))</f>
        <v>32.720300000000002</v>
      </c>
      <c r="S43" s="76"/>
      <c r="V43" s="45"/>
    </row>
    <row r="44" spans="1:22" x14ac:dyDescent="0.25">
      <c r="A44" s="58" t="s">
        <v>346</v>
      </c>
      <c r="B44" s="40"/>
      <c r="E44" s="90"/>
      <c r="F44" s="29">
        <v>34</v>
      </c>
      <c r="G44" s="43">
        <f>IF(Paramètres!$D$20=1,'Match code-catégorie'!$K$2,IF(Paramètres!$D$21=1,'Match code-catégorie'!$K$3,ROUND(((VLOOKUP($B$10,barèmesactuels,F44+2,FALSE)+$B$32*VLOOKUP($B$10,barèmesactuels,F44+2,FALSE)+Paramètres!$D$8*VLOOKUP($B$10,Foyer,F44+2,FALSE)+Paramètres!$D$9*VLOOKUP($B$10,Residence,F44+2,FALSE)+Paramètres!$D$10*VLOOKUP($B$10,Supplement,F44+2,FALSE)+Paramètres!$D$11*VLOOKUP($B$10,Complement,F44+2,FALSE)+VLOOKUP($B$15,'TPP-QPP'!$A$1:$C$4,3,FALSE)*(IF($B$17="non",$B$19,100%))+$B$33))*Paramètres!$D$12,2)))</f>
        <v>5364.42</v>
      </c>
      <c r="H44" s="43">
        <f>IF(Paramètres!$D$6="Full cat 1",(VLOOKUP(Paramètres!$D$16,barèmescible,F44+2,FALSE)+VLOOKUP($B$22,'TPP-QPP'!$A$1:$E$4,5,FALSE)*(IF($B$24="non",$B$26,100%)))*Paramètres!$D$12,IF(Paramètres!$D$6="Répartition",(($B$41*VLOOKUP(Paramètres!$D$16,barèmescible,F44+2,FALSE))+VLOOKUP($B$22,'TPP-QPP'!$A$1:$E$4,5,FALSE)*(IF($B$24="non",$B$26,100%)))*Paramètres!$D$12,0))</f>
        <v>5404.14</v>
      </c>
      <c r="I44" s="43">
        <f>IF($B$44="",0,IF(Paramètres!$D$6="Full cat 2",(VLOOKUP(Paramètres!$D$17,barèmescible,$F44+2,FALSE)+VLOOKUP($B$22,'TPP-QPP'!$A$1:$E$4,5,FALSE)*(IF($B$24="non",$B$26,100%)))*Paramètres!$D$12,IF(Paramètres!$D$6="Répartition",$B$46*VLOOKUP(Paramètres!$D$17,barèmescible,$F44+2,FALSE)*Paramètres!$D$12,0)))</f>
        <v>0</v>
      </c>
      <c r="J44" s="43">
        <f>IF($B$49="",0,IF(Paramètres!$D$6="Full cat 3",(VLOOKUP(Paramètres!$D$18,barèmescible,$F44+2,FALSE)+VLOOKUP($B$22,'TPP-QPP'!$A$1:$E$4,5,FALSE)*(IF($B$24="non",$B$26,100%)))*Paramètres!$D$12,IF(Paramètres!$D$6="Répartition",$B$51*VLOOKUP(Paramètres!$D$18,barèmescible,$F44+2,FALSE)*Paramètres!$D$12,0)))</f>
        <v>0</v>
      </c>
      <c r="K44" s="43">
        <f>IF(Paramètres!$D$20=1,'Match code-catégorie'!$K$2,IF(Paramètres!$D$21=1,'Match code-catégorie'!$K$3,ROUND(SUM(H44:J44),2)))</f>
        <v>5404.14</v>
      </c>
      <c r="L44" s="29">
        <v>34</v>
      </c>
      <c r="M44" s="43">
        <f>ROUND(((VLOOKUP($B$10,barèmesactuels,F44+2,FALSE)+$B$32*VLOOKUP($B$10,barèmesactuels,F44+2,FALSE)+Paramètres!$D$8*VLOOKUP($B$10,Foyer,F44+2,FALSE)+Paramètres!$D$9*VLOOKUP($B$10,Residence,F44+2,FALSE)+Paramètres!$D$10*VLOOKUP($B$10,Supplement,F44+2,FALSE)+Paramètres!$D$11*VLOOKUP($B$10,Complement,F44+2,FALSE)+VLOOKUP($B$15,'TPP-QPP'!$A$1:$C$4,3,FALSE)*(IF($B$17="non",$B$19,100%))+$B$33)),2)</f>
        <v>5364.42</v>
      </c>
      <c r="N44" s="43">
        <f>IF(Paramètres!$D$6="Full cat 1",VLOOKUP(Paramètres!$D$16,barèmescible,L44+2,FALSE)+VLOOKUP($B$22,'TPP-QPP'!$A$1:$E$4,5,FALSE)*(IF($B$24="non",$B$26,100%)),IF(Paramètres!$D$6="Répartition",$B$41*VLOOKUP(Paramètres!$D$16,barèmescible,L44+2,FALSE)+VLOOKUP($B$22,'TPP-QPP'!$A$1:$E$4,5,FALSE)*(IF($B$24="non",$B$26,100%)),0))</f>
        <v>5404.14</v>
      </c>
      <c r="O44" s="43">
        <f>IF($B$44="",0,IF(Paramètres!$D$6="Full cat 2",VLOOKUP(Paramètres!$D$17,barèmescible,$F44+2,FALSE)+VLOOKUP($B$22,'TPP-QPP'!$A$1:$E$4,5,FALSE)*(IF($B$24="non",$B$26,100%)),IF(Paramètres!$D$6="Répartition",$B$46*VLOOKUP(Paramètres!$D$17,barèmescible,$F44+2,FALSE),0)))</f>
        <v>0</v>
      </c>
      <c r="P44" s="43">
        <f>IF($B$49="",0,IF(Paramètres!$D$6="Full cat 3",VLOOKUP(Paramètres!$D$18,barèmescible,$F44+2,FALSE)+VLOOKUP($B$22,'TPP-QPP'!$A$1:$E$4,5,FALSE)*(IF($B$24="non",$B$26,100%)),IF(Paramètres!$D$6="Répartition",$B$51*VLOOKUP(Paramètres!$D$18,barèmescible,$F44+2,FALSE),0)))</f>
        <v>0</v>
      </c>
      <c r="Q44" s="43">
        <f t="shared" si="2"/>
        <v>5404.14</v>
      </c>
      <c r="R44" s="44">
        <f>IF(Paramètres!$D$20=1,'Match code-catégorie'!$K$2,IF(Paramètres!$D$21=1,'Match code-catégorie'!$K$3,ROUND(Q44*12/1976,4)))</f>
        <v>32.8187</v>
      </c>
      <c r="S44" s="76"/>
      <c r="V44" s="45"/>
    </row>
    <row r="45" spans="1:22" x14ac:dyDescent="0.25">
      <c r="A45" s="55" t="str">
        <f>IF(B44="","",IF(B44="Manquant",'Match code-catégorie'!$K$4,VLOOKUP(B44,'Match code-catégorie'!$A$1:$B$223,2,FALSE)))</f>
        <v/>
      </c>
      <c r="E45" s="90"/>
      <c r="F45" s="29">
        <v>35</v>
      </c>
      <c r="G45" s="43">
        <f>IF(Paramètres!$D$20=1,'Match code-catégorie'!$K$2,IF(Paramètres!$D$21=1,'Match code-catégorie'!$K$3,ROUND(((VLOOKUP($B$10,barèmesactuels,F45+2,FALSE)+$B$32*VLOOKUP($B$10,barèmesactuels,F45+2,FALSE)+Paramètres!$D$8*VLOOKUP($B$10,Foyer,F45+2,FALSE)+Paramètres!$D$9*VLOOKUP($B$10,Residence,F45+2,FALSE)+Paramètres!$D$10*VLOOKUP($B$10,Supplement,F45+2,FALSE)+Paramètres!$D$11*VLOOKUP($B$10,Complement,F45+2,FALSE)+VLOOKUP($B$15,'TPP-QPP'!$A$1:$C$4,3,FALSE)*(IF($B$17="non",$B$19,100%))+$B$33))*Paramètres!$D$12,2)))</f>
        <v>5364.42</v>
      </c>
      <c r="H45" s="43">
        <f>IF(Paramètres!$D$6="Full cat 1",(VLOOKUP(Paramètres!$D$16,barèmescible,F45+2,FALSE)+VLOOKUP($B$22,'TPP-QPP'!$A$1:$E$4,5,FALSE)*(IF($B$24="non",$B$26,100%)))*Paramètres!$D$12,IF(Paramètres!$D$6="Répartition",(($B$41*VLOOKUP(Paramètres!$D$16,barèmescible,F45+2,FALSE))+VLOOKUP($B$22,'TPP-QPP'!$A$1:$E$4,5,FALSE)*(IF($B$24="non",$B$26,100%)))*Paramètres!$D$12,0))</f>
        <v>5419.17</v>
      </c>
      <c r="I45" s="43">
        <f>IF($B$44="",0,IF(Paramètres!$D$6="Full cat 2",(VLOOKUP(Paramètres!$D$17,barèmescible,$F45+2,FALSE)+VLOOKUP($B$22,'TPP-QPP'!$A$1:$E$4,5,FALSE)*(IF($B$24="non",$B$26,100%)))*Paramètres!$D$12,IF(Paramètres!$D$6="Répartition",$B$46*VLOOKUP(Paramètres!$D$17,barèmescible,$F45+2,FALSE)*Paramètres!$D$12,0)))</f>
        <v>0</v>
      </c>
      <c r="J45" s="43">
        <f>IF($B$49="",0,IF(Paramètres!$D$6="Full cat 3",(VLOOKUP(Paramètres!$D$18,barèmescible,$F45+2,FALSE)+VLOOKUP($B$22,'TPP-QPP'!$A$1:$E$4,5,FALSE)*(IF($B$24="non",$B$26,100%)))*Paramètres!$D$12,IF(Paramètres!$D$6="Répartition",$B$51*VLOOKUP(Paramètres!$D$18,barèmescible,$F45+2,FALSE)*Paramètres!$D$12,0)))</f>
        <v>0</v>
      </c>
      <c r="K45" s="43">
        <f>IF(Paramètres!$D$20=1,'Match code-catégorie'!$K$2,IF(Paramètres!$D$21=1,'Match code-catégorie'!$K$3,ROUND(SUM(H45:J45),2)))</f>
        <v>5419.17</v>
      </c>
      <c r="L45" s="29">
        <v>35</v>
      </c>
      <c r="M45" s="43">
        <f>ROUND(((VLOOKUP($B$10,barèmesactuels,F45+2,FALSE)+$B$32*VLOOKUP($B$10,barèmesactuels,F45+2,FALSE)+Paramètres!$D$8*VLOOKUP($B$10,Foyer,F45+2,FALSE)+Paramètres!$D$9*VLOOKUP($B$10,Residence,F45+2,FALSE)+Paramètres!$D$10*VLOOKUP($B$10,Supplement,F45+2,FALSE)+Paramètres!$D$11*VLOOKUP($B$10,Complement,F45+2,FALSE)+VLOOKUP($B$15,'TPP-QPP'!$A$1:$C$4,3,FALSE)*(IF($B$17="non",$B$19,100%))+$B$33)),2)</f>
        <v>5364.42</v>
      </c>
      <c r="N45" s="43">
        <f>IF(Paramètres!$D$6="Full cat 1",VLOOKUP(Paramètres!$D$16,barèmescible,L45+2,FALSE)+VLOOKUP($B$22,'TPP-QPP'!$A$1:$E$4,5,FALSE)*(IF($B$24="non",$B$26,100%)),IF(Paramètres!$D$6="Répartition",$B$41*VLOOKUP(Paramètres!$D$16,barèmescible,L45+2,FALSE)+VLOOKUP($B$22,'TPP-QPP'!$A$1:$E$4,5,FALSE)*(IF($B$24="non",$B$26,100%)),0))</f>
        <v>5419.17</v>
      </c>
      <c r="O45" s="43">
        <f>IF($B$44="",0,IF(Paramètres!$D$6="Full cat 2",VLOOKUP(Paramètres!$D$17,barèmescible,$F45+2,FALSE)+VLOOKUP($B$22,'TPP-QPP'!$A$1:$E$4,5,FALSE)*(IF($B$24="non",$B$26,100%)),IF(Paramètres!$D$6="Répartition",$B$46*VLOOKUP(Paramètres!$D$17,barèmescible,$F45+2,FALSE),0)))</f>
        <v>0</v>
      </c>
      <c r="P45" s="43">
        <f>IF($B$49="",0,IF(Paramètres!$D$6="Full cat 3",VLOOKUP(Paramètres!$D$18,barèmescible,$F45+2,FALSE)+VLOOKUP($B$22,'TPP-QPP'!$A$1:$E$4,5,FALSE)*(IF($B$24="non",$B$26,100%)),IF(Paramètres!$D$6="Répartition",$B$51*VLOOKUP(Paramètres!$D$18,barèmescible,$F45+2,FALSE),0)))</f>
        <v>0</v>
      </c>
      <c r="Q45" s="43">
        <f t="shared" si="2"/>
        <v>5419.17</v>
      </c>
      <c r="R45" s="44">
        <f>IF(Paramètres!$D$20=1,'Match code-catégorie'!$K$2,IF(Paramètres!$D$21=1,'Match code-catégorie'!$K$3,ROUND(Q45*12/1976,4)))</f>
        <v>32.9099</v>
      </c>
      <c r="S45" s="76"/>
      <c r="V45" s="45"/>
    </row>
    <row r="46" spans="1:22" x14ac:dyDescent="0.25">
      <c r="A46" t="s">
        <v>83</v>
      </c>
      <c r="B46" s="30"/>
      <c r="E46" s="90"/>
      <c r="F46" s="29">
        <v>36</v>
      </c>
      <c r="G46" s="43">
        <f>IF(Paramètres!$D$20=1,'Match code-catégorie'!$K$2,IF(Paramètres!$D$21=1,'Match code-catégorie'!$K$3,ROUND(((VLOOKUP($B$10,barèmesactuels,F46+2,FALSE)+$B$32*VLOOKUP($B$10,barèmesactuels,F46+2,FALSE)+Paramètres!$D$8*VLOOKUP($B$10,Foyer,F46+2,FALSE)+Paramètres!$D$9*VLOOKUP($B$10,Residence,F46+2,FALSE)+Paramètres!$D$10*VLOOKUP($B$10,Supplement,F46+2,FALSE)+Paramètres!$D$11*VLOOKUP($B$10,Complement,F46+2,FALSE)+VLOOKUP($B$15,'TPP-QPP'!$A$1:$C$4,3,FALSE)*(IF($B$17="non",$B$19,100%))+$B$33))*Paramètres!$D$12,2)))</f>
        <v>5364.42</v>
      </c>
      <c r="H46" s="43">
        <f>IF(Paramètres!$D$6="Full cat 1",(VLOOKUP(Paramètres!$D$16,barèmescible,F46+2,FALSE)+VLOOKUP($B$22,'TPP-QPP'!$A$1:$E$4,5,FALSE)*(IF($B$24="non",$B$26,100%)))*Paramètres!$D$12,IF(Paramètres!$D$6="Répartition",(($B$41*VLOOKUP(Paramètres!$D$16,barèmescible,F46+2,FALSE))+VLOOKUP($B$22,'TPP-QPP'!$A$1:$E$4,5,FALSE)*(IF($B$24="non",$B$26,100%)))*Paramètres!$D$12,0))</f>
        <v>5419.17</v>
      </c>
      <c r="I46" s="43">
        <f>IF($B$44="",0,IF(Paramètres!$D$6="Full cat 2",(VLOOKUP(Paramètres!$D$17,barèmescible,$F46+2,FALSE)+VLOOKUP($B$22,'TPP-QPP'!$A$1:$E$4,5,FALSE)*(IF($B$24="non",$B$26,100%)))*Paramètres!$D$12,IF(Paramètres!$D$6="Répartition",$B$46*VLOOKUP(Paramètres!$D$17,barèmescible,$F46+2,FALSE)*Paramètres!$D$12,0)))</f>
        <v>0</v>
      </c>
      <c r="J46" s="43">
        <f>IF($B$49="",0,IF(Paramètres!$D$6="Full cat 3",(VLOOKUP(Paramètres!$D$18,barèmescible,$F46+2,FALSE)+VLOOKUP($B$22,'TPP-QPP'!$A$1:$E$4,5,FALSE)*(IF($B$24="non",$B$26,100%)))*Paramètres!$D$12,IF(Paramètres!$D$6="Répartition",$B$51*VLOOKUP(Paramètres!$D$18,barèmescible,$F46+2,FALSE)*Paramètres!$D$12,0)))</f>
        <v>0</v>
      </c>
      <c r="K46" s="43">
        <f>IF(Paramètres!$D$20=1,'Match code-catégorie'!$K$2,IF(Paramètres!$D$21=1,'Match code-catégorie'!$K$3,ROUND(SUM(H46:J46),2)))</f>
        <v>5419.17</v>
      </c>
      <c r="L46" s="29">
        <v>36</v>
      </c>
      <c r="M46" s="43">
        <f>ROUND(((VLOOKUP($B$10,barèmesactuels,F46+2,FALSE)+$B$32*VLOOKUP($B$10,barèmesactuels,F46+2,FALSE)+Paramètres!$D$8*VLOOKUP($B$10,Foyer,F46+2,FALSE)+Paramètres!$D$9*VLOOKUP($B$10,Residence,F46+2,FALSE)+Paramètres!$D$10*VLOOKUP($B$10,Supplement,F46+2,FALSE)+Paramètres!$D$11*VLOOKUP($B$10,Complement,F46+2,FALSE)+VLOOKUP($B$15,'TPP-QPP'!$A$1:$C$4,3,FALSE)*(IF($B$17="non",$B$19,100%))+$B$33)),2)</f>
        <v>5364.42</v>
      </c>
      <c r="N46" s="43">
        <f>IF(Paramètres!$D$6="Full cat 1",VLOOKUP(Paramètres!$D$16,barèmescible,L46+2,FALSE)+VLOOKUP($B$22,'TPP-QPP'!$A$1:$E$4,5,FALSE)*(IF($B$24="non",$B$26,100%)),IF(Paramètres!$D$6="Répartition",$B$41*VLOOKUP(Paramètres!$D$16,barèmescible,L46+2,FALSE)+VLOOKUP($B$22,'TPP-QPP'!$A$1:$E$4,5,FALSE)*(IF($B$24="non",$B$26,100%)),0))</f>
        <v>5419.17</v>
      </c>
      <c r="O46" s="43">
        <f>IF($B$44="",0,IF(Paramètres!$D$6="Full cat 2",VLOOKUP(Paramètres!$D$17,barèmescible,$F46+2,FALSE)+VLOOKUP($B$22,'TPP-QPP'!$A$1:$E$4,5,FALSE)*(IF($B$24="non",$B$26,100%)),IF(Paramètres!$D$6="Répartition",$B$46*VLOOKUP(Paramètres!$D$17,barèmescible,$F46+2,FALSE),0)))</f>
        <v>0</v>
      </c>
      <c r="P46" s="43">
        <f>IF($B$49="",0,IF(Paramètres!$D$6="Full cat 3",VLOOKUP(Paramètres!$D$18,barèmescible,$F46+2,FALSE)+VLOOKUP($B$22,'TPP-QPP'!$A$1:$E$4,5,FALSE)*(IF($B$24="non",$B$26,100%)),IF(Paramètres!$D$6="Répartition",$B$51*VLOOKUP(Paramètres!$D$18,barèmescible,$F46+2,FALSE),0)))</f>
        <v>0</v>
      </c>
      <c r="Q46" s="43">
        <f t="shared" si="2"/>
        <v>5419.17</v>
      </c>
      <c r="R46" s="44">
        <f>IF(Paramètres!$D$20=1,'Match code-catégorie'!$K$2,IF(Paramètres!$D$21=1,'Match code-catégorie'!$K$3,ROUND(Q46*12/1976,4)))</f>
        <v>32.9099</v>
      </c>
      <c r="S46" s="76"/>
    </row>
    <row r="47" spans="1:22" x14ac:dyDescent="0.25">
      <c r="A47" s="1" t="s">
        <v>340</v>
      </c>
      <c r="B47" s="40"/>
      <c r="E47" s="90"/>
      <c r="F47" s="29">
        <v>37</v>
      </c>
      <c r="G47" s="43">
        <f>IF(Paramètres!$D$20=1,'Match code-catégorie'!$K$2,IF(Paramètres!$D$21=1,'Match code-catégorie'!$K$3,ROUND(((VLOOKUP($B$10,barèmesactuels,F47+2,FALSE)+$B$32*VLOOKUP($B$10,barèmesactuels,F47+2,FALSE)+Paramètres!$D$8*VLOOKUP($B$10,Foyer,F47+2,FALSE)+Paramètres!$D$9*VLOOKUP($B$10,Residence,F47+2,FALSE)+Paramètres!$D$10*VLOOKUP($B$10,Supplement,F47+2,FALSE)+Paramètres!$D$11*VLOOKUP($B$10,Complement,F47+2,FALSE)+VLOOKUP($B$15,'TPP-QPP'!$A$1:$C$4,3,FALSE)*(IF($B$17="non",$B$19,100%))+$B$33))*Paramètres!$D$12,2)))</f>
        <v>5364.42</v>
      </c>
      <c r="H47" s="43">
        <f>IF(Paramètres!$D$6="Full cat 1",(VLOOKUP(Paramètres!$D$16,barèmescible,F47+2,FALSE)+VLOOKUP($B$22,'TPP-QPP'!$A$1:$E$4,5,FALSE)*(IF($B$24="non",$B$26,100%)))*Paramètres!$D$12,IF(Paramètres!$D$6="Répartition",(($B$41*VLOOKUP(Paramètres!$D$16,barèmescible,F47+2,FALSE))+VLOOKUP($B$22,'TPP-QPP'!$A$1:$E$4,5,FALSE)*(IF($B$24="non",$B$26,100%)))*Paramètres!$D$12,0))</f>
        <v>5419.17</v>
      </c>
      <c r="I47" s="43">
        <f>IF($B$44="",0,IF(Paramètres!$D$6="Full cat 2",(VLOOKUP(Paramètres!$D$17,barèmescible,$F47+2,FALSE)+VLOOKUP($B$22,'TPP-QPP'!$A$1:$E$4,5,FALSE)*(IF($B$24="non",$B$26,100%)))*Paramètres!$D$12,IF(Paramètres!$D$6="Répartition",$B$46*VLOOKUP(Paramètres!$D$17,barèmescible,$F47+2,FALSE)*Paramètres!$D$12,0)))</f>
        <v>0</v>
      </c>
      <c r="J47" s="43">
        <f>IF($B$49="",0,IF(Paramètres!$D$6="Full cat 3",(VLOOKUP(Paramètres!$D$18,barèmescible,$F47+2,FALSE)+VLOOKUP($B$22,'TPP-QPP'!$A$1:$E$4,5,FALSE)*(IF($B$24="non",$B$26,100%)))*Paramètres!$D$12,IF(Paramètres!$D$6="Répartition",$B$51*VLOOKUP(Paramètres!$D$18,barèmescible,$F47+2,FALSE)*Paramètres!$D$12,0)))</f>
        <v>0</v>
      </c>
      <c r="K47" s="43">
        <f>IF(Paramètres!$D$20=1,'Match code-catégorie'!$K$2,IF(Paramètres!$D$21=1,'Match code-catégorie'!$K$3,ROUND(SUM(H47:J47),2)))</f>
        <v>5419.17</v>
      </c>
      <c r="L47" s="29">
        <v>37</v>
      </c>
      <c r="M47" s="43">
        <f>ROUND(((VLOOKUP($B$10,barèmesactuels,F47+2,FALSE)+$B$32*VLOOKUP($B$10,barèmesactuels,F47+2,FALSE)+Paramètres!$D$8*VLOOKUP($B$10,Foyer,F47+2,FALSE)+Paramètres!$D$9*VLOOKUP($B$10,Residence,F47+2,FALSE)+Paramètres!$D$10*VLOOKUP($B$10,Supplement,F47+2,FALSE)+Paramètres!$D$11*VLOOKUP($B$10,Complement,F47+2,FALSE)+VLOOKUP($B$15,'TPP-QPP'!$A$1:$C$4,3,FALSE)*(IF($B$17="non",$B$19,100%))+$B$33)),2)</f>
        <v>5364.42</v>
      </c>
      <c r="N47" s="43">
        <f>IF(Paramètres!$D$6="Full cat 1",VLOOKUP(Paramètres!$D$16,barèmescible,L47+2,FALSE)+VLOOKUP($B$22,'TPP-QPP'!$A$1:$E$4,5,FALSE)*(IF($B$24="non",$B$26,100%)),IF(Paramètres!$D$6="Répartition",$B$41*VLOOKUP(Paramètres!$D$16,barèmescible,L47+2,FALSE)+VLOOKUP($B$22,'TPP-QPP'!$A$1:$E$4,5,FALSE)*(IF($B$24="non",$B$26,100%)),0))</f>
        <v>5419.17</v>
      </c>
      <c r="O47" s="43">
        <f>IF($B$44="",0,IF(Paramètres!$D$6="Full cat 2",VLOOKUP(Paramètres!$D$17,barèmescible,$F47+2,FALSE)+VLOOKUP($B$22,'TPP-QPP'!$A$1:$E$4,5,FALSE)*(IF($B$24="non",$B$26,100%)),IF(Paramètres!$D$6="Répartition",$B$46*VLOOKUP(Paramètres!$D$17,barèmescible,$F47+2,FALSE),0)))</f>
        <v>0</v>
      </c>
      <c r="P47" s="43">
        <f>IF($B$49="",0,IF(Paramètres!$D$6="Full cat 3",VLOOKUP(Paramètres!$D$18,barèmescible,$F47+2,FALSE)+VLOOKUP($B$22,'TPP-QPP'!$A$1:$E$4,5,FALSE)*(IF($B$24="non",$B$26,100%)),IF(Paramètres!$D$6="Répartition",$B$51*VLOOKUP(Paramètres!$D$18,barèmescible,$F47+2,FALSE),0)))</f>
        <v>0</v>
      </c>
      <c r="Q47" s="43">
        <f t="shared" si="2"/>
        <v>5419.17</v>
      </c>
      <c r="R47" s="44">
        <f>IF(Paramètres!$D$20=1,'Match code-catégorie'!$K$2,IF(Paramètres!$D$21=1,'Match code-catégorie'!$K$3,ROUND(Q47*12/1976,4)))</f>
        <v>32.9099</v>
      </c>
      <c r="S47" s="76"/>
    </row>
    <row r="48" spans="1:22" x14ac:dyDescent="0.25">
      <c r="E48" s="90"/>
      <c r="F48" s="29">
        <v>38</v>
      </c>
      <c r="G48" s="43">
        <f>IF(Paramètres!$D$20=1,'Match code-catégorie'!$K$2,IF(Paramètres!$D$21=1,'Match code-catégorie'!$K$3,ROUND(((VLOOKUP($B$10,barèmesactuels,F48+2,FALSE)+$B$32*VLOOKUP($B$10,barèmesactuels,F48+2,FALSE)+Paramètres!$D$8*VLOOKUP($B$10,Foyer,F48+2,FALSE)+Paramètres!$D$9*VLOOKUP($B$10,Residence,F48+2,FALSE)+Paramètres!$D$10*VLOOKUP($B$10,Supplement,F48+2,FALSE)+Paramètres!$D$11*VLOOKUP($B$10,Complement,F48+2,FALSE)+VLOOKUP($B$15,'TPP-QPP'!$A$1:$C$4,3,FALSE)*(IF($B$17="non",$B$19,100%))+$B$33))*Paramètres!$D$12,2)))</f>
        <v>5364.42</v>
      </c>
      <c r="H48" s="43">
        <f>IF(Paramètres!$D$6="Full cat 1",(VLOOKUP(Paramètres!$D$16,barèmescible,F48+2,FALSE)+VLOOKUP($B$22,'TPP-QPP'!$A$1:$E$4,5,FALSE)*(IF($B$24="non",$B$26,100%)))*Paramètres!$D$12,IF(Paramètres!$D$6="Répartition",(($B$41*VLOOKUP(Paramètres!$D$16,barèmescible,F48+2,FALSE))+VLOOKUP($B$22,'TPP-QPP'!$A$1:$E$4,5,FALSE)*(IF($B$24="non",$B$26,100%)))*Paramètres!$D$12,0))</f>
        <v>5419.17</v>
      </c>
      <c r="I48" s="43">
        <f>IF($B$44="",0,IF(Paramètres!$D$6="Full cat 2",(VLOOKUP(Paramètres!$D$17,barèmescible,$F48+2,FALSE)+VLOOKUP($B$22,'TPP-QPP'!$A$1:$E$4,5,FALSE)*(IF($B$24="non",$B$26,100%)))*Paramètres!$D$12,IF(Paramètres!$D$6="Répartition",$B$46*VLOOKUP(Paramètres!$D$17,barèmescible,$F48+2,FALSE)*Paramètres!$D$12,0)))</f>
        <v>0</v>
      </c>
      <c r="J48" s="43">
        <f>IF($B$49="",0,IF(Paramètres!$D$6="Full cat 3",(VLOOKUP(Paramètres!$D$18,barèmescible,$F48+2,FALSE)+VLOOKUP($B$22,'TPP-QPP'!$A$1:$E$4,5,FALSE)*(IF($B$24="non",$B$26,100%)))*Paramètres!$D$12,IF(Paramètres!$D$6="Répartition",$B$51*VLOOKUP(Paramètres!$D$18,barèmescible,$F48+2,FALSE)*Paramètres!$D$12,0)))</f>
        <v>0</v>
      </c>
      <c r="K48" s="43">
        <f>IF(Paramètres!$D$20=1,'Match code-catégorie'!$K$2,IF(Paramètres!$D$21=1,'Match code-catégorie'!$K$3,ROUND(SUM(H48:J48),2)))</f>
        <v>5419.17</v>
      </c>
      <c r="L48" s="29">
        <v>38</v>
      </c>
      <c r="M48" s="43">
        <f>ROUND(((VLOOKUP($B$10,barèmesactuels,F48+2,FALSE)+$B$32*VLOOKUP($B$10,barèmesactuels,F48+2,FALSE)+Paramètres!$D$8*VLOOKUP($B$10,Foyer,F48+2,FALSE)+Paramètres!$D$9*VLOOKUP($B$10,Residence,F48+2,FALSE)+Paramètres!$D$10*VLOOKUP($B$10,Supplement,F48+2,FALSE)+Paramètres!$D$11*VLOOKUP($B$10,Complement,F48+2,FALSE)+VLOOKUP($B$15,'TPP-QPP'!$A$1:$C$4,3,FALSE)*(IF($B$17="non",$B$19,100%))+$B$33)),2)</f>
        <v>5364.42</v>
      </c>
      <c r="N48" s="43">
        <f>IF(Paramètres!$D$6="Full cat 1",VLOOKUP(Paramètres!$D$16,barèmescible,L48+2,FALSE)+VLOOKUP($B$22,'TPP-QPP'!$A$1:$E$4,5,FALSE)*(IF($B$24="non",$B$26,100%)),IF(Paramètres!$D$6="Répartition",$B$41*VLOOKUP(Paramètres!$D$16,barèmescible,L48+2,FALSE)+VLOOKUP($B$22,'TPP-QPP'!$A$1:$E$4,5,FALSE)*(IF($B$24="non",$B$26,100%)),0))</f>
        <v>5419.17</v>
      </c>
      <c r="O48" s="43">
        <f>IF($B$44="",0,IF(Paramètres!$D$6="Full cat 2",VLOOKUP(Paramètres!$D$17,barèmescible,$F48+2,FALSE)+VLOOKUP($B$22,'TPP-QPP'!$A$1:$E$4,5,FALSE)*(IF($B$24="non",$B$26,100%)),IF(Paramètres!$D$6="Répartition",$B$46*VLOOKUP(Paramètres!$D$17,barèmescible,$F48+2,FALSE),0)))</f>
        <v>0</v>
      </c>
      <c r="P48" s="43">
        <f>IF($B$49="",0,IF(Paramètres!$D$6="Full cat 3",VLOOKUP(Paramètres!$D$18,barèmescible,$F48+2,FALSE)+VLOOKUP($B$22,'TPP-QPP'!$A$1:$E$4,5,FALSE)*(IF($B$24="non",$B$26,100%)),IF(Paramètres!$D$6="Répartition",$B$51*VLOOKUP(Paramètres!$D$18,barèmescible,$F48+2,FALSE),0)))</f>
        <v>0</v>
      </c>
      <c r="Q48" s="43">
        <f t="shared" si="2"/>
        <v>5419.17</v>
      </c>
      <c r="R48" s="44">
        <f>IF(Paramètres!$D$20=1,'Match code-catégorie'!$K$2,IF(Paramètres!$D$21=1,'Match code-catégorie'!$K$3,ROUND(Q48*12/1976,4)))</f>
        <v>32.9099</v>
      </c>
      <c r="S48" s="76"/>
    </row>
    <row r="49" spans="1:19" x14ac:dyDescent="0.25">
      <c r="A49" s="58" t="s">
        <v>347</v>
      </c>
      <c r="B49" s="40"/>
      <c r="E49" s="90"/>
      <c r="F49" s="29">
        <v>39</v>
      </c>
      <c r="G49" s="43">
        <f>IF(Paramètres!$D$20=1,'Match code-catégorie'!$K$2,IF(Paramètres!$D$21=1,'Match code-catégorie'!$K$3,ROUND(((VLOOKUP($B$10,barèmesactuels,F49+2,FALSE)+$B$32*VLOOKUP($B$10,barèmesactuels,F49+2,FALSE)+Paramètres!$D$8*VLOOKUP($B$10,Foyer,F49+2,FALSE)+Paramètres!$D$9*VLOOKUP($B$10,Residence,F49+2,FALSE)+Paramètres!$D$10*VLOOKUP($B$10,Supplement,F49+2,FALSE)+Paramètres!$D$11*VLOOKUP($B$10,Complement,F49+2,FALSE)+VLOOKUP($B$15,'TPP-QPP'!$A$1:$C$4,3,FALSE)*(IF($B$17="non",$B$19,100%))+$B$33))*Paramètres!$D$12,2)))</f>
        <v>5364.42</v>
      </c>
      <c r="H49" s="43">
        <f>IF(Paramètres!$D$6="Full cat 1",(VLOOKUP(Paramètres!$D$16,barèmescible,F49+2,FALSE)+VLOOKUP($B$22,'TPP-QPP'!$A$1:$E$4,5,FALSE)*(IF($B$24="non",$B$26,100%)))*Paramètres!$D$12,IF(Paramètres!$D$6="Répartition",(($B$41*VLOOKUP(Paramètres!$D$16,barèmescible,F49+2,FALSE))+VLOOKUP($B$22,'TPP-QPP'!$A$1:$E$4,5,FALSE)*(IF($B$24="non",$B$26,100%)))*Paramètres!$D$12,0))</f>
        <v>5419.17</v>
      </c>
      <c r="I49" s="43">
        <f>IF($B$44="",0,IF(Paramètres!$D$6="Full cat 2",(VLOOKUP(Paramètres!$D$17,barèmescible,$F49+2,FALSE)+VLOOKUP($B$22,'TPP-QPP'!$A$1:$E$4,5,FALSE)*(IF($B$24="non",$B$26,100%)))*Paramètres!$D$12,IF(Paramètres!$D$6="Répartition",$B$46*VLOOKUP(Paramètres!$D$17,barèmescible,$F49+2,FALSE)*Paramètres!$D$12,0)))</f>
        <v>0</v>
      </c>
      <c r="J49" s="43">
        <f>IF($B$49="",0,IF(Paramètres!$D$6="Full cat 3",(VLOOKUP(Paramètres!$D$18,barèmescible,$F49+2,FALSE)+VLOOKUP($B$22,'TPP-QPP'!$A$1:$E$4,5,FALSE)*(IF($B$24="non",$B$26,100%)))*Paramètres!$D$12,IF(Paramètres!$D$6="Répartition",$B$51*VLOOKUP(Paramètres!$D$18,barèmescible,$F49+2,FALSE)*Paramètres!$D$12,0)))</f>
        <v>0</v>
      </c>
      <c r="K49" s="43">
        <f>IF(Paramètres!$D$20=1,'Match code-catégorie'!$K$2,IF(Paramètres!$D$21=1,'Match code-catégorie'!$K$3,ROUND(SUM(H49:J49),2)))</f>
        <v>5419.17</v>
      </c>
      <c r="L49" s="29">
        <v>39</v>
      </c>
      <c r="M49" s="43">
        <f>ROUND(((VLOOKUP($B$10,barèmesactuels,F49+2,FALSE)+$B$32*VLOOKUP($B$10,barèmesactuels,F49+2,FALSE)+Paramètres!$D$8*VLOOKUP($B$10,Foyer,F49+2,FALSE)+Paramètres!$D$9*VLOOKUP($B$10,Residence,F49+2,FALSE)+Paramètres!$D$10*VLOOKUP($B$10,Supplement,F49+2,FALSE)+Paramètres!$D$11*VLOOKUP($B$10,Complement,F49+2,FALSE)+VLOOKUP($B$15,'TPP-QPP'!$A$1:$C$4,3,FALSE)*(IF($B$17="non",$B$19,100%))+$B$33)),2)</f>
        <v>5364.42</v>
      </c>
      <c r="N49" s="43">
        <f>IF(Paramètres!$D$6="Full cat 1",VLOOKUP(Paramètres!$D$16,barèmescible,L49+2,FALSE)+VLOOKUP($B$22,'TPP-QPP'!$A$1:$E$4,5,FALSE)*(IF($B$24="non",$B$26,100%)),IF(Paramètres!$D$6="Répartition",$B$41*VLOOKUP(Paramètres!$D$16,barèmescible,L49+2,FALSE)+VLOOKUP($B$22,'TPP-QPP'!$A$1:$E$4,5,FALSE)*(IF($B$24="non",$B$26,100%)),0))</f>
        <v>5419.17</v>
      </c>
      <c r="O49" s="43">
        <f>IF($B$44="",0,IF(Paramètres!$D$6="Full cat 2",VLOOKUP(Paramètres!$D$17,barèmescible,$F49+2,FALSE)+VLOOKUP($B$22,'TPP-QPP'!$A$1:$E$4,5,FALSE)*(IF($B$24="non",$B$26,100%)),IF(Paramètres!$D$6="Répartition",$B$46*VLOOKUP(Paramètres!$D$17,barèmescible,$F49+2,FALSE),0)))</f>
        <v>0</v>
      </c>
      <c r="P49" s="43">
        <f>IF($B$49="",0,IF(Paramètres!$D$6="Full cat 3",VLOOKUP(Paramètres!$D$18,barèmescible,$F49+2,FALSE)+VLOOKUP($B$22,'TPP-QPP'!$A$1:$E$4,5,FALSE)*(IF($B$24="non",$B$26,100%)),IF(Paramètres!$D$6="Répartition",$B$51*VLOOKUP(Paramètres!$D$18,barèmescible,$F49+2,FALSE),0)))</f>
        <v>0</v>
      </c>
      <c r="Q49" s="43">
        <f t="shared" si="2"/>
        <v>5419.17</v>
      </c>
      <c r="R49" s="44">
        <f>IF(Paramètres!$D$20=1,'Match code-catégorie'!$K$2,IF(Paramètres!$D$21=1,'Match code-catégorie'!$K$3,ROUND(Q49*12/1976,4)))</f>
        <v>32.9099</v>
      </c>
      <c r="S49" s="76"/>
    </row>
    <row r="50" spans="1:19" x14ac:dyDescent="0.25">
      <c r="A50" s="55" t="str">
        <f>IF(B49="","",IF(B49="Manquant",'Match code-catégorie'!$K$4,VLOOKUP(B49,'Match code-catégorie'!$A$1:$B$223,2,FALSE)))</f>
        <v/>
      </c>
      <c r="E50" s="90"/>
      <c r="F50" s="29">
        <v>40</v>
      </c>
      <c r="G50" s="43">
        <f>IF(Paramètres!$D$20=1,'Match code-catégorie'!$K$2,IF(Paramètres!$D$21=1,'Match code-catégorie'!$K$3,ROUND(((VLOOKUP($B$10,barèmesactuels,F50+2,FALSE)+$B$32*VLOOKUP($B$10,barèmesactuels,F50+2,FALSE)+Paramètres!$D$8*VLOOKUP($B$10,Foyer,F50+2,FALSE)+Paramètres!$D$9*VLOOKUP($B$10,Residence,F50+2,FALSE)+Paramètres!$D$10*VLOOKUP($B$10,Supplement,F50+2,FALSE)+Paramètres!$D$11*VLOOKUP($B$10,Complement,F50+2,FALSE)+VLOOKUP($B$15,'TPP-QPP'!$A$1:$C$4,3,FALSE)*(IF($B$17="non",$B$19,100%))+$B$33))*Paramètres!$D$12,2)))</f>
        <v>5364.42</v>
      </c>
      <c r="H50" s="43">
        <f>IF(Paramètres!$D$6="Full cat 1",(VLOOKUP(Paramètres!$D$16,barèmescible,F50+2,FALSE)+VLOOKUP($B$22,'TPP-QPP'!$A$1:$E$4,5,FALSE)*(IF($B$24="non",$B$26,100%)))*Paramètres!$D$12,IF(Paramètres!$D$6="Répartition",(($B$41*VLOOKUP(Paramètres!$D$16,barèmescible,F50+2,FALSE))+VLOOKUP($B$22,'TPP-QPP'!$A$1:$E$4,5,FALSE)*(IF($B$24="non",$B$26,100%)))*Paramètres!$D$12,0))</f>
        <v>5419.17</v>
      </c>
      <c r="I50" s="43">
        <f>IF($B$44="",0,IF(Paramètres!$D$6="Full cat 2",(VLOOKUP(Paramètres!$D$17,barèmescible,$F50+2,FALSE)+VLOOKUP($B$22,'TPP-QPP'!$A$1:$E$4,5,FALSE)*(IF($B$24="non",$B$26,100%)))*Paramètres!$D$12,IF(Paramètres!$D$6="Répartition",$B$46*VLOOKUP(Paramètres!$D$17,barèmescible,$F50+2,FALSE)*Paramètres!$D$12,0)))</f>
        <v>0</v>
      </c>
      <c r="J50" s="43">
        <f>IF($B$49="",0,IF(Paramètres!$D$6="Full cat 3",(VLOOKUP(Paramètres!$D$18,barèmescible,$F50+2,FALSE)+VLOOKUP($B$22,'TPP-QPP'!$A$1:$E$4,5,FALSE)*(IF($B$24="non",$B$26,100%)))*Paramètres!$D$12,IF(Paramètres!$D$6="Répartition",$B$51*VLOOKUP(Paramètres!$D$18,barèmescible,$F50+2,FALSE)*Paramètres!$D$12,0)))</f>
        <v>0</v>
      </c>
      <c r="K50" s="43">
        <f>IF(Paramètres!$D$20=1,'Match code-catégorie'!$K$2,IF(Paramètres!$D$21=1,'Match code-catégorie'!$K$3,ROUND(SUM(H50:J50),2)))</f>
        <v>5419.17</v>
      </c>
      <c r="L50" s="29">
        <v>40</v>
      </c>
      <c r="M50" s="43">
        <f>ROUND(((VLOOKUP($B$10,barèmesactuels,F50+2,FALSE)+$B$32*VLOOKUP($B$10,barèmesactuels,F50+2,FALSE)+Paramètres!$D$8*VLOOKUP($B$10,Foyer,F50+2,FALSE)+Paramètres!$D$9*VLOOKUP($B$10,Residence,F50+2,FALSE)+Paramètres!$D$10*VLOOKUP($B$10,Supplement,F50+2,FALSE)+Paramètres!$D$11*VLOOKUP($B$10,Complement,F50+2,FALSE)+VLOOKUP($B$15,'TPP-QPP'!$A$1:$C$4,3,FALSE)*(IF($B$17="non",$B$19,100%))+$B$33)),2)</f>
        <v>5364.42</v>
      </c>
      <c r="N50" s="43">
        <f>IF(Paramètres!$D$6="Full cat 1",VLOOKUP(Paramètres!$D$16,barèmescible,L50+2,FALSE)+VLOOKUP($B$22,'TPP-QPP'!$A$1:$E$4,5,FALSE)*(IF($B$24="non",$B$26,100%)),IF(Paramètres!$D$6="Répartition",$B$41*VLOOKUP(Paramètres!$D$16,barèmescible,L50+2,FALSE)+VLOOKUP($B$22,'TPP-QPP'!$A$1:$E$4,5,FALSE)*(IF($B$24="non",$B$26,100%)),0))</f>
        <v>5419.17</v>
      </c>
      <c r="O50" s="43">
        <f>IF($B$44="",0,IF(Paramètres!$D$6="Full cat 2",VLOOKUP(Paramètres!$D$17,barèmescible,$F50+2,FALSE)+VLOOKUP($B$22,'TPP-QPP'!$A$1:$E$4,5,FALSE)*(IF($B$24="non",$B$26,100%)),IF(Paramètres!$D$6="Répartition",$B$46*VLOOKUP(Paramètres!$D$17,barèmescible,$F50+2,FALSE),0)))</f>
        <v>0</v>
      </c>
      <c r="P50" s="43">
        <f>IF($B$49="",0,IF(Paramètres!$D$6="Full cat 3",VLOOKUP(Paramètres!$D$18,barèmescible,$F50+2,FALSE)+VLOOKUP($B$22,'TPP-QPP'!$A$1:$E$4,5,FALSE)*(IF($B$24="non",$B$26,100%)),IF(Paramètres!$D$6="Répartition",$B$51*VLOOKUP(Paramètres!$D$18,barèmescible,$F50+2,FALSE),0)))</f>
        <v>0</v>
      </c>
      <c r="Q50" s="43">
        <f t="shared" si="2"/>
        <v>5419.17</v>
      </c>
      <c r="R50" s="44">
        <f>IF(Paramètres!$D$20=1,'Match code-catégorie'!$K$2,IF(Paramètres!$D$21=1,'Match code-catégorie'!$K$3,ROUND(Q50*12/1976,4)))</f>
        <v>32.9099</v>
      </c>
      <c r="S50" s="76"/>
    </row>
    <row r="51" spans="1:19" x14ac:dyDescent="0.25">
      <c r="A51" t="s">
        <v>84</v>
      </c>
      <c r="B51" s="30"/>
      <c r="E51" s="90"/>
      <c r="F51" s="29">
        <v>41</v>
      </c>
      <c r="G51" s="43">
        <f>IF(Paramètres!$D$20=1,'Match code-catégorie'!$K$2,IF(Paramètres!$D$21=1,'Match code-catégorie'!$K$3,ROUND(((VLOOKUP($B$10,barèmesactuels,F51+2,FALSE)+$B$32*VLOOKUP($B$10,barèmesactuels,F51+2,FALSE)+Paramètres!$D$8*VLOOKUP($B$10,Foyer,F51+2,FALSE)+Paramètres!$D$9*VLOOKUP($B$10,Residence,F51+2,FALSE)+Paramètres!$D$10*VLOOKUP($B$10,Supplement,F51+2,FALSE)+Paramètres!$D$11*VLOOKUP($B$10,Complement,F51+2,FALSE)+VLOOKUP($B$15,'TPP-QPP'!$A$1:$C$4,3,FALSE)*(IF($B$17="non",$B$19,100%))+$B$33))*Paramètres!$D$12,2)))</f>
        <v>5364.42</v>
      </c>
      <c r="H51" s="43">
        <f>IF(Paramètres!$D$6="Full cat 1",(VLOOKUP(Paramètres!$D$16,barèmescible,F51+2,FALSE)+VLOOKUP($B$22,'TPP-QPP'!$A$1:$E$4,5,FALSE)*(IF($B$24="non",$B$26,100%)))*Paramètres!$D$12,IF(Paramètres!$D$6="Répartition",(($B$41*VLOOKUP(Paramètres!$D$16,barèmescible,F51+2,FALSE))+VLOOKUP($B$22,'TPP-QPP'!$A$1:$E$4,5,FALSE)*(IF($B$24="non",$B$26,100%)))*Paramètres!$D$12,0))</f>
        <v>5419.17</v>
      </c>
      <c r="I51" s="43">
        <f>IF($B$44="",0,IF(Paramètres!$D$6="Full cat 2",(VLOOKUP(Paramètres!$D$17,barèmescible,$F51+2,FALSE)+VLOOKUP($B$22,'TPP-QPP'!$A$1:$E$4,5,FALSE)*(IF($B$24="non",$B$26,100%)))*Paramètres!$D$12,IF(Paramètres!$D$6="Répartition",$B$46*VLOOKUP(Paramètres!$D$17,barèmescible,$F51+2,FALSE)*Paramètres!$D$12,0)))</f>
        <v>0</v>
      </c>
      <c r="J51" s="43">
        <f>IF($B$49="",0,IF(Paramètres!$D$6="Full cat 3",(VLOOKUP(Paramètres!$D$18,barèmescible,$F51+2,FALSE)+VLOOKUP($B$22,'TPP-QPP'!$A$1:$E$4,5,FALSE)*(IF($B$24="non",$B$26,100%)))*Paramètres!$D$12,IF(Paramètres!$D$6="Répartition",$B$51*VLOOKUP(Paramètres!$D$18,barèmescible,$F51+2,FALSE)*Paramètres!$D$12,0)))</f>
        <v>0</v>
      </c>
      <c r="K51" s="43">
        <f>IF(Paramètres!$D$20=1,'Match code-catégorie'!$K$2,IF(Paramètres!$D$21=1,'Match code-catégorie'!$K$3,ROUND(SUM(H51:J51),2)))</f>
        <v>5419.17</v>
      </c>
      <c r="L51" s="29">
        <v>41</v>
      </c>
      <c r="M51" s="43">
        <f>ROUND(((VLOOKUP($B$10,barèmesactuels,F51+2,FALSE)+$B$32*VLOOKUP($B$10,barèmesactuels,F51+2,FALSE)+Paramètres!$D$8*VLOOKUP($B$10,Foyer,F51+2,FALSE)+Paramètres!$D$9*VLOOKUP($B$10,Residence,F51+2,FALSE)+Paramètres!$D$10*VLOOKUP($B$10,Supplement,F51+2,FALSE)+Paramètres!$D$11*VLOOKUP($B$10,Complement,F51+2,FALSE)+VLOOKUP($B$15,'TPP-QPP'!$A$1:$C$4,3,FALSE)*(IF($B$17="non",$B$19,100%))+$B$33)),2)</f>
        <v>5364.42</v>
      </c>
      <c r="N51" s="43">
        <f>IF(Paramètres!$D$6="Full cat 1",VLOOKUP(Paramètres!$D$16,barèmescible,L51+2,FALSE)+VLOOKUP($B$22,'TPP-QPP'!$A$1:$E$4,5,FALSE)*(IF($B$24="non",$B$26,100%)),IF(Paramètres!$D$6="Répartition",$B$41*VLOOKUP(Paramètres!$D$16,barèmescible,L51+2,FALSE)+VLOOKUP($B$22,'TPP-QPP'!$A$1:$E$4,5,FALSE)*(IF($B$24="non",$B$26,100%)),0))</f>
        <v>5419.17</v>
      </c>
      <c r="O51" s="43">
        <f>IF($B$44="",0,IF(Paramètres!$D$6="Full cat 2",VLOOKUP(Paramètres!$D$17,barèmescible,$F51+2,FALSE)+VLOOKUP($B$22,'TPP-QPP'!$A$1:$E$4,5,FALSE)*(IF($B$24="non",$B$26,100%)),IF(Paramètres!$D$6="Répartition",$B$46*VLOOKUP(Paramètres!$D$17,barèmescible,$F51+2,FALSE),0)))</f>
        <v>0</v>
      </c>
      <c r="P51" s="43">
        <f>IF($B$49="",0,IF(Paramètres!$D$6="Full cat 3",VLOOKUP(Paramètres!$D$18,barèmescible,$F51+2,FALSE)+VLOOKUP($B$22,'TPP-QPP'!$A$1:$E$4,5,FALSE)*(IF($B$24="non",$B$26,100%)),IF(Paramètres!$D$6="Répartition",$B$51*VLOOKUP(Paramètres!$D$18,barèmescible,$F51+2,FALSE),0)))</f>
        <v>0</v>
      </c>
      <c r="Q51" s="43">
        <f t="shared" si="2"/>
        <v>5419.17</v>
      </c>
      <c r="R51" s="44">
        <f>IF(Paramètres!$D$20=1,'Match code-catégorie'!$K$2,IF(Paramètres!$D$21=1,'Match code-catégorie'!$K$3,ROUND(Q51*12/1976,4)))</f>
        <v>32.9099</v>
      </c>
      <c r="S51" s="76"/>
    </row>
    <row r="52" spans="1:19" x14ac:dyDescent="0.25">
      <c r="A52" s="1" t="s">
        <v>340</v>
      </c>
      <c r="B52" s="40">
        <v>10</v>
      </c>
      <c r="E52" s="90"/>
      <c r="F52" s="29">
        <v>42</v>
      </c>
      <c r="G52" s="43">
        <f>IF(Paramètres!$D$20=1,'Match code-catégorie'!$K$2,IF(Paramètres!$D$21=1,'Match code-catégorie'!$K$3,ROUND(((VLOOKUP($B$10,barèmesactuels,F52+2,FALSE)+$B$32*VLOOKUP($B$10,barèmesactuels,F52+2,FALSE)+Paramètres!$D$8*VLOOKUP($B$10,Foyer,F52+2,FALSE)+Paramètres!$D$9*VLOOKUP($B$10,Residence,F52+2,FALSE)+Paramètres!$D$10*VLOOKUP($B$10,Supplement,F52+2,FALSE)+Paramètres!$D$11*VLOOKUP($B$10,Complement,F52+2,FALSE)+VLOOKUP($B$15,'TPP-QPP'!$A$1:$C$4,3,FALSE)*(IF($B$17="non",$B$19,100%))+$B$33))*Paramètres!$D$12,2)))</f>
        <v>5364.42</v>
      </c>
      <c r="H52" s="43">
        <f>IF(Paramètres!$D$6="Full cat 1",(VLOOKUP(Paramètres!$D$16,barèmescible,F52+2,FALSE)+VLOOKUP($B$22,'TPP-QPP'!$A$1:$E$4,5,FALSE)*(IF($B$24="non",$B$26,100%)))*Paramètres!$D$12,IF(Paramètres!$D$6="Répartition",(($B$41*VLOOKUP(Paramètres!$D$16,barèmescible,F52+2,FALSE))+VLOOKUP($B$22,'TPP-QPP'!$A$1:$E$4,5,FALSE)*(IF($B$24="non",$B$26,100%)))*Paramètres!$D$12,0))</f>
        <v>5419.17</v>
      </c>
      <c r="I52" s="43">
        <f>IF($B$44="",0,IF(Paramètres!$D$6="Full cat 2",(VLOOKUP(Paramètres!$D$17,barèmescible,$F52+2,FALSE)+VLOOKUP($B$22,'TPP-QPP'!$A$1:$E$4,5,FALSE)*(IF($B$24="non",$B$26,100%)))*Paramètres!$D$12,IF(Paramètres!$D$6="Répartition",$B$46*VLOOKUP(Paramètres!$D$17,barèmescible,$F52+2,FALSE)*Paramètres!$D$12,0)))</f>
        <v>0</v>
      </c>
      <c r="J52" s="43">
        <f>IF($B$49="",0,IF(Paramètres!$D$6="Full cat 3",(VLOOKUP(Paramètres!$D$18,barèmescible,$F52+2,FALSE)+VLOOKUP($B$22,'TPP-QPP'!$A$1:$E$4,5,FALSE)*(IF($B$24="non",$B$26,100%)))*Paramètres!$D$12,IF(Paramètres!$D$6="Répartition",$B$51*VLOOKUP(Paramètres!$D$18,barèmescible,$F52+2,FALSE)*Paramètres!$D$12,0)))</f>
        <v>0</v>
      </c>
      <c r="K52" s="43">
        <f>IF(Paramètres!$D$20=1,'Match code-catégorie'!$K$2,IF(Paramètres!$D$21=1,'Match code-catégorie'!$K$3,ROUND(SUM(H52:J52),2)))</f>
        <v>5419.17</v>
      </c>
      <c r="L52" s="29">
        <v>42</v>
      </c>
      <c r="M52" s="43">
        <f>ROUND(((VLOOKUP($B$10,barèmesactuels,F52+2,FALSE)+$B$32*VLOOKUP($B$10,barèmesactuels,F52+2,FALSE)+Paramètres!$D$8*VLOOKUP($B$10,Foyer,F52+2,FALSE)+Paramètres!$D$9*VLOOKUP($B$10,Residence,F52+2,FALSE)+Paramètres!$D$10*VLOOKUP($B$10,Supplement,F52+2,FALSE)+Paramètres!$D$11*VLOOKUP($B$10,Complement,F52+2,FALSE)+VLOOKUP($B$15,'TPP-QPP'!$A$1:$C$4,3,FALSE)*(IF($B$17="non",$B$19,100%))+$B$33)),2)</f>
        <v>5364.42</v>
      </c>
      <c r="N52" s="43">
        <f>IF(Paramètres!$D$6="Full cat 1",VLOOKUP(Paramètres!$D$16,barèmescible,L52+2,FALSE)+VLOOKUP($B$22,'TPP-QPP'!$A$1:$E$4,5,FALSE)*(IF($B$24="non",$B$26,100%)),IF(Paramètres!$D$6="Répartition",$B$41*VLOOKUP(Paramètres!$D$16,barèmescible,L52+2,FALSE)+VLOOKUP($B$22,'TPP-QPP'!$A$1:$E$4,5,FALSE)*(IF($B$24="non",$B$26,100%)),0))</f>
        <v>5419.17</v>
      </c>
      <c r="O52" s="43">
        <f>IF($B$44="",0,IF(Paramètres!$D$6="Full cat 2",VLOOKUP(Paramètres!$D$17,barèmescible,$F52+2,FALSE)+VLOOKUP($B$22,'TPP-QPP'!$A$1:$E$4,5,FALSE)*(IF($B$24="non",$B$26,100%)),IF(Paramètres!$D$6="Répartition",$B$46*VLOOKUP(Paramètres!$D$17,barèmescible,$F52+2,FALSE),0)))</f>
        <v>0</v>
      </c>
      <c r="P52" s="43">
        <f>IF($B$49="",0,IF(Paramètres!$D$6="Full cat 3",VLOOKUP(Paramètres!$D$18,barèmescible,$F52+2,FALSE)+VLOOKUP($B$22,'TPP-QPP'!$A$1:$E$4,5,FALSE)*(IF($B$24="non",$B$26,100%)),IF(Paramètres!$D$6="Répartition",$B$51*VLOOKUP(Paramètres!$D$18,barèmescible,$F52+2,FALSE),0)))</f>
        <v>0</v>
      </c>
      <c r="Q52" s="43">
        <f t="shared" si="2"/>
        <v>5419.17</v>
      </c>
      <c r="R52" s="44">
        <f>IF(Paramètres!$D$20=1,'Match code-catégorie'!$K$2,IF(Paramètres!$D$21=1,'Match code-catégorie'!$K$3,ROUND(Q52*12/1976,4)))</f>
        <v>32.9099</v>
      </c>
      <c r="S52" s="76"/>
    </row>
    <row r="53" spans="1:19" x14ac:dyDescent="0.25">
      <c r="E53" s="90"/>
      <c r="F53" s="29">
        <v>43</v>
      </c>
      <c r="G53" s="43">
        <f>IF(Paramètres!$D$20=1,'Match code-catégorie'!$K$2,IF(Paramètres!$D$21=1,'Match code-catégorie'!$K$3,ROUND(((VLOOKUP($B$10,barèmesactuels,F53+2,FALSE)+$B$32*VLOOKUP($B$10,barèmesactuels,F53+2,FALSE)+Paramètres!$D$8*VLOOKUP($B$10,Foyer,F53+2,FALSE)+Paramètres!$D$9*VLOOKUP($B$10,Residence,F53+2,FALSE)+Paramètres!$D$10*VLOOKUP($B$10,Supplement,F53+2,FALSE)+Paramètres!$D$11*VLOOKUP($B$10,Complement,F53+2,FALSE)+VLOOKUP($B$15,'TPP-QPP'!$A$1:$C$4,3,FALSE)*(IF($B$17="non",$B$19,100%))+$B$33))*Paramètres!$D$12,2)))</f>
        <v>5364.42</v>
      </c>
      <c r="H53" s="43">
        <f>IF(Paramètres!$D$6="Full cat 1",(VLOOKUP(Paramètres!$D$16,barèmescible,F53+2,FALSE)+VLOOKUP($B$22,'TPP-QPP'!$A$1:$E$4,5,FALSE)*(IF($B$24="non",$B$26,100%)))*Paramètres!$D$12,IF(Paramètres!$D$6="Répartition",(($B$41*VLOOKUP(Paramètres!$D$16,barèmescible,F53+2,FALSE))+VLOOKUP($B$22,'TPP-QPP'!$A$1:$E$4,5,FALSE)*(IF($B$24="non",$B$26,100%)))*Paramètres!$D$12,0))</f>
        <v>5419.17</v>
      </c>
      <c r="I53" s="43">
        <f>IF($B$44="",0,IF(Paramètres!$D$6="Full cat 2",(VLOOKUP(Paramètres!$D$17,barèmescible,$F53+2,FALSE)+VLOOKUP($B$22,'TPP-QPP'!$A$1:$E$4,5,FALSE)*(IF($B$24="non",$B$26,100%)))*Paramètres!$D$12,IF(Paramètres!$D$6="Répartition",$B$46*VLOOKUP(Paramètres!$D$17,barèmescible,$F53+2,FALSE)*Paramètres!$D$12,0)))</f>
        <v>0</v>
      </c>
      <c r="J53" s="43">
        <f>IF($B$49="",0,IF(Paramètres!$D$6="Full cat 3",(VLOOKUP(Paramètres!$D$18,barèmescible,$F53+2,FALSE)+VLOOKUP($B$22,'TPP-QPP'!$A$1:$E$4,5,FALSE)*(IF($B$24="non",$B$26,100%)))*Paramètres!$D$12,IF(Paramètres!$D$6="Répartition",$B$51*VLOOKUP(Paramètres!$D$18,barèmescible,$F53+2,FALSE)*Paramètres!$D$12,0)))</f>
        <v>0</v>
      </c>
      <c r="K53" s="43">
        <f>IF(Paramètres!$D$20=1,'Match code-catégorie'!$K$2,IF(Paramètres!$D$21=1,'Match code-catégorie'!$K$3,ROUND(SUM(H53:J53),2)))</f>
        <v>5419.17</v>
      </c>
      <c r="L53" s="29">
        <v>43</v>
      </c>
      <c r="M53" s="43">
        <f>ROUND(((VLOOKUP($B$10,barèmesactuels,F53+2,FALSE)+$B$32*VLOOKUP($B$10,barèmesactuels,F53+2,FALSE)+Paramètres!$D$8*VLOOKUP($B$10,Foyer,F53+2,FALSE)+Paramètres!$D$9*VLOOKUP($B$10,Residence,F53+2,FALSE)+Paramètres!$D$10*VLOOKUP($B$10,Supplement,F53+2,FALSE)+Paramètres!$D$11*VLOOKUP($B$10,Complement,F53+2,FALSE)+VLOOKUP($B$15,'TPP-QPP'!$A$1:$C$4,3,FALSE)*(IF($B$17="non",$B$19,100%))+$B$33)),2)</f>
        <v>5364.42</v>
      </c>
      <c r="N53" s="43">
        <f>IF(Paramètres!$D$6="Full cat 1",VLOOKUP(Paramètres!$D$16,barèmescible,L53+2,FALSE)+VLOOKUP($B$22,'TPP-QPP'!$A$1:$E$4,5,FALSE)*(IF($B$24="non",$B$26,100%)),IF(Paramètres!$D$6="Répartition",$B$41*VLOOKUP(Paramètres!$D$16,barèmescible,L53+2,FALSE)+VLOOKUP($B$22,'TPP-QPP'!$A$1:$E$4,5,FALSE)*(IF($B$24="non",$B$26,100%)),0))</f>
        <v>5419.17</v>
      </c>
      <c r="O53" s="43">
        <f>IF($B$44="",0,IF(Paramètres!$D$6="Full cat 2",VLOOKUP(Paramètres!$D$17,barèmescible,$F53+2,FALSE)+VLOOKUP($B$22,'TPP-QPP'!$A$1:$E$4,5,FALSE)*(IF($B$24="non",$B$26,100%)),IF(Paramètres!$D$6="Répartition",$B$46*VLOOKUP(Paramètres!$D$17,barèmescible,$F53+2,FALSE),0)))</f>
        <v>0</v>
      </c>
      <c r="P53" s="43">
        <f>IF($B$49="",0,IF(Paramètres!$D$6="Full cat 3",VLOOKUP(Paramètres!$D$18,barèmescible,$F53+2,FALSE)+VLOOKUP($B$22,'TPP-QPP'!$A$1:$E$4,5,FALSE)*(IF($B$24="non",$B$26,100%)),IF(Paramètres!$D$6="Répartition",$B$51*VLOOKUP(Paramètres!$D$18,barèmescible,$F53+2,FALSE),0)))</f>
        <v>0</v>
      </c>
      <c r="Q53" s="43">
        <f t="shared" si="2"/>
        <v>5419.17</v>
      </c>
      <c r="R53" s="44">
        <f>IF(Paramètres!$D$20=1,'Match code-catégorie'!$K$2,IF(Paramètres!$D$21=1,'Match code-catégorie'!$K$3,ROUND(Q53*12/1976,4)))</f>
        <v>32.9099</v>
      </c>
      <c r="S53" s="76"/>
    </row>
    <row r="54" spans="1:19" x14ac:dyDescent="0.25">
      <c r="A54" s="89" t="str">
        <f>IF(SUM(B41,B46,B51)=1,"","La somme de B41, B46 et B51 doit être égale à 100%")</f>
        <v/>
      </c>
      <c r="E54" s="90"/>
      <c r="F54" s="29">
        <v>44</v>
      </c>
      <c r="G54" s="43">
        <f>IF(Paramètres!$D$20=1,'Match code-catégorie'!$K$2,IF(Paramètres!$D$21=1,'Match code-catégorie'!$K$3,ROUND(((VLOOKUP($B$10,barèmesactuels,F54+2,FALSE)+$B$32*VLOOKUP($B$10,barèmesactuels,F54+2,FALSE)+Paramètres!$D$8*VLOOKUP($B$10,Foyer,F54+2,FALSE)+Paramètres!$D$9*VLOOKUP($B$10,Residence,F54+2,FALSE)+Paramètres!$D$10*VLOOKUP($B$10,Supplement,F54+2,FALSE)+Paramètres!$D$11*VLOOKUP($B$10,Complement,F54+2,FALSE)+VLOOKUP($B$15,'TPP-QPP'!$A$1:$C$4,3,FALSE)*(IF($B$17="non",$B$19,100%))+$B$33))*Paramètres!$D$12,2)))</f>
        <v>5364.42</v>
      </c>
      <c r="H54" s="43">
        <f>IF(Paramètres!$D$6="Full cat 1",(VLOOKUP(Paramètres!$D$16,barèmescible,F54+2,FALSE)+VLOOKUP($B$22,'TPP-QPP'!$A$1:$E$4,5,FALSE)*(IF($B$24="non",$B$26,100%)))*Paramètres!$D$12,IF(Paramètres!$D$6="Répartition",(($B$41*VLOOKUP(Paramètres!$D$16,barèmescible,F54+2,FALSE))+VLOOKUP($B$22,'TPP-QPP'!$A$1:$E$4,5,FALSE)*(IF($B$24="non",$B$26,100%)))*Paramètres!$D$12,0))</f>
        <v>5419.17</v>
      </c>
      <c r="I54" s="43">
        <f>IF($B$44="",0,IF(Paramètres!$D$6="Full cat 2",(VLOOKUP(Paramètres!$D$17,barèmescible,$F54+2,FALSE)+VLOOKUP($B$22,'TPP-QPP'!$A$1:$E$4,5,FALSE)*(IF($B$24="non",$B$26,100%)))*Paramètres!$D$12,IF(Paramètres!$D$6="Répartition",$B$46*VLOOKUP(Paramètres!$D$17,barèmescible,$F54+2,FALSE)*Paramètres!$D$12,0)))</f>
        <v>0</v>
      </c>
      <c r="J54" s="43">
        <f>IF($B$49="",0,IF(Paramètres!$D$6="Full cat 3",(VLOOKUP(Paramètres!$D$18,barèmescible,$F54+2,FALSE)+VLOOKUP($B$22,'TPP-QPP'!$A$1:$E$4,5,FALSE)*(IF($B$24="non",$B$26,100%)))*Paramètres!$D$12,IF(Paramètres!$D$6="Répartition",$B$51*VLOOKUP(Paramètres!$D$18,barèmescible,$F54+2,FALSE)*Paramètres!$D$12,0)))</f>
        <v>0</v>
      </c>
      <c r="K54" s="43">
        <f>IF(Paramètres!$D$20=1,'Match code-catégorie'!$K$2,IF(Paramètres!$D$21=1,'Match code-catégorie'!$K$3,ROUND(SUM(H54:J54),2)))</f>
        <v>5419.17</v>
      </c>
      <c r="L54" s="29">
        <v>44</v>
      </c>
      <c r="M54" s="43">
        <f>ROUND(((VLOOKUP($B$10,barèmesactuels,F54+2,FALSE)+$B$32*VLOOKUP($B$10,barèmesactuels,F54+2,FALSE)+Paramètres!$D$8*VLOOKUP($B$10,Foyer,F54+2,FALSE)+Paramètres!$D$9*VLOOKUP($B$10,Residence,F54+2,FALSE)+Paramètres!$D$10*VLOOKUP($B$10,Supplement,F54+2,FALSE)+Paramètres!$D$11*VLOOKUP($B$10,Complement,F54+2,FALSE)+VLOOKUP($B$15,'TPP-QPP'!$A$1:$C$4,3,FALSE)*(IF($B$17="non",$B$19,100%))+$B$33)),2)</f>
        <v>5364.42</v>
      </c>
      <c r="N54" s="43">
        <f>IF(Paramètres!$D$6="Full cat 1",VLOOKUP(Paramètres!$D$16,barèmescible,L54+2,FALSE)+VLOOKUP($B$22,'TPP-QPP'!$A$1:$E$4,5,FALSE)*(IF($B$24="non",$B$26,100%)),IF(Paramètres!$D$6="Répartition",$B$41*VLOOKUP(Paramètres!$D$16,barèmescible,L54+2,FALSE)+VLOOKUP($B$22,'TPP-QPP'!$A$1:$E$4,5,FALSE)*(IF($B$24="non",$B$26,100%)),0))</f>
        <v>5419.17</v>
      </c>
      <c r="O54" s="43">
        <f>IF($B$44="",0,IF(Paramètres!$D$6="Full cat 2",VLOOKUP(Paramètres!$D$17,barèmescible,$F54+2,FALSE)+VLOOKUP($B$22,'TPP-QPP'!$A$1:$E$4,5,FALSE)*(IF($B$24="non",$B$26,100%)),IF(Paramètres!$D$6="Répartition",$B$46*VLOOKUP(Paramètres!$D$17,barèmescible,$F54+2,FALSE),0)))</f>
        <v>0</v>
      </c>
      <c r="P54" s="43">
        <f>IF($B$49="",0,IF(Paramètres!$D$6="Full cat 3",VLOOKUP(Paramètres!$D$18,barèmescible,$F54+2,FALSE)+VLOOKUP($B$22,'TPP-QPP'!$A$1:$E$4,5,FALSE)*(IF($B$24="non",$B$26,100%)),IF(Paramètres!$D$6="Répartition",$B$51*VLOOKUP(Paramètres!$D$18,barèmescible,$F54+2,FALSE),0)))</f>
        <v>0</v>
      </c>
      <c r="Q54" s="43">
        <f t="shared" si="2"/>
        <v>5419.17</v>
      </c>
      <c r="R54" s="44">
        <f>IF(Paramètres!$D$20=1,'Match code-catégorie'!$K$2,IF(Paramètres!$D$21=1,'Match code-catégorie'!$K$3,ROUND(Q54*12/1976,4)))</f>
        <v>32.9099</v>
      </c>
      <c r="S54" s="76"/>
    </row>
    <row r="55" spans="1:19" x14ac:dyDescent="0.25">
      <c r="A55" s="89"/>
      <c r="E55" s="90"/>
      <c r="F55" s="29">
        <v>45</v>
      </c>
      <c r="G55" s="43">
        <f>IF(Paramètres!$D$20=1,'Match code-catégorie'!$K$2,IF(Paramètres!$D$21=1,'Match code-catégorie'!$K$3,ROUND(((VLOOKUP($B$10,barèmesactuels,F55+2,FALSE)+$B$32*VLOOKUP($B$10,barèmesactuels,F55+2,FALSE)+Paramètres!$D$8*VLOOKUP($B$10,Foyer,F55+2,FALSE)+Paramètres!$D$9*VLOOKUP($B$10,Residence,F55+2,FALSE)+Paramètres!$D$10*VLOOKUP($B$10,Supplement,F55+2,FALSE)+Paramètres!$D$11*VLOOKUP($B$10,Complement,F55+2,FALSE)+VLOOKUP($B$15,'TPP-QPP'!$A$1:$C$4,3,FALSE)*(IF($B$17="non",$B$19,100%))+$B$33))*Paramètres!$D$12,2)))</f>
        <v>5364.42</v>
      </c>
      <c r="H55" s="43">
        <f>IF(Paramètres!$D$6="Full cat 1",(VLOOKUP(Paramètres!$D$16,barèmescible,F55+2,FALSE)+VLOOKUP($B$22,'TPP-QPP'!$A$1:$E$4,5,FALSE)*(IF($B$24="non",$B$26,100%)))*Paramètres!$D$12,IF(Paramètres!$D$6="Répartition",(($B$41*VLOOKUP(Paramètres!$D$16,barèmescible,F55+2,FALSE))+VLOOKUP($B$22,'TPP-QPP'!$A$1:$E$4,5,FALSE)*(IF($B$24="non",$B$26,100%)))*Paramètres!$D$12,0))</f>
        <v>5419.17</v>
      </c>
      <c r="I55" s="43">
        <f>IF($B$44="",0,IF(Paramètres!$D$6="Full cat 2",(VLOOKUP(Paramètres!$D$17,barèmescible,$F55+2,FALSE)+VLOOKUP($B$22,'TPP-QPP'!$A$1:$E$4,5,FALSE)*(IF($B$24="non",$B$26,100%)))*Paramètres!$D$12,IF(Paramètres!$D$6="Répartition",$B$46*VLOOKUP(Paramètres!$D$17,barèmescible,$F55+2,FALSE)*Paramètres!$D$12,0)))</f>
        <v>0</v>
      </c>
      <c r="J55" s="43">
        <f>IF($B$49="",0,IF(Paramètres!$D$6="Full cat 3",(VLOOKUP(Paramètres!$D$18,barèmescible,$F55+2,FALSE)+VLOOKUP($B$22,'TPP-QPP'!$A$1:$E$4,5,FALSE)*(IF($B$24="non",$B$26,100%)))*Paramètres!$D$12,IF(Paramètres!$D$6="Répartition",$B$51*VLOOKUP(Paramètres!$D$18,barèmescible,$F55+2,FALSE)*Paramètres!$D$12,0)))</f>
        <v>0</v>
      </c>
      <c r="K55" s="43">
        <f>IF(Paramètres!$D$20=1,'Match code-catégorie'!$K$2,IF(Paramètres!$D$21=1,'Match code-catégorie'!$K$3,ROUND(SUM(H55:J55),2)))</f>
        <v>5419.17</v>
      </c>
      <c r="L55" s="29">
        <v>45</v>
      </c>
      <c r="M55" s="43">
        <f>ROUND(((VLOOKUP($B$10,barèmesactuels,F55+2,FALSE)+$B$32*VLOOKUP($B$10,barèmesactuels,F55+2,FALSE)+Paramètres!$D$8*VLOOKUP($B$10,Foyer,F55+2,FALSE)+Paramètres!$D$9*VLOOKUP($B$10,Residence,F55+2,FALSE)+Paramètres!$D$10*VLOOKUP($B$10,Supplement,F55+2,FALSE)+Paramètres!$D$11*VLOOKUP($B$10,Complement,F55+2,FALSE)+VLOOKUP($B$15,'TPP-QPP'!$A$1:$C$4,3,FALSE)*(IF($B$17="non",$B$19,100%))+$B$33)),2)</f>
        <v>5364.42</v>
      </c>
      <c r="N55" s="43">
        <f>IF(Paramètres!$D$6="Full cat 1",VLOOKUP(Paramètres!$D$16,barèmescible,L55+2,FALSE)+VLOOKUP($B$22,'TPP-QPP'!$A$1:$E$4,5,FALSE)*(IF($B$24="non",$B$26,100%)),IF(Paramètres!$D$6="Répartition",$B$41*VLOOKUP(Paramètres!$D$16,barèmescible,L55+2,FALSE)+VLOOKUP($B$22,'TPP-QPP'!$A$1:$E$4,5,FALSE)*(IF($B$24="non",$B$26,100%)),0))</f>
        <v>5419.17</v>
      </c>
      <c r="O55" s="43">
        <f>IF($B$44="",0,IF(Paramètres!$D$6="Full cat 2",VLOOKUP(Paramètres!$D$17,barèmescible,$F55+2,FALSE)+VLOOKUP($B$22,'TPP-QPP'!$A$1:$E$4,5,FALSE)*(IF($B$24="non",$B$26,100%)),IF(Paramètres!$D$6="Répartition",$B$46*VLOOKUP(Paramètres!$D$17,barèmescible,$F55+2,FALSE),0)))</f>
        <v>0</v>
      </c>
      <c r="P55" s="43">
        <f>IF($B$49="",0,IF(Paramètres!$D$6="Full cat 3",VLOOKUP(Paramètres!$D$18,barèmescible,$F55+2,FALSE)+VLOOKUP($B$22,'TPP-QPP'!$A$1:$E$4,5,FALSE)*(IF($B$24="non",$B$26,100%)),IF(Paramètres!$D$6="Répartition",$B$51*VLOOKUP(Paramètres!$D$18,barèmescible,$F55+2,FALSE),0)))</f>
        <v>0</v>
      </c>
      <c r="Q55" s="43">
        <f t="shared" si="2"/>
        <v>5419.17</v>
      </c>
      <c r="R55" s="44">
        <f>IF(Paramètres!$D$20=1,'Match code-catégorie'!$K$2,IF(Paramètres!$D$21=1,'Match code-catégorie'!$K$3,ROUND(Q55*12/1976,4)))</f>
        <v>32.9099</v>
      </c>
      <c r="S55" s="76"/>
    </row>
    <row r="57" spans="1:19" x14ac:dyDescent="0.25">
      <c r="A57" s="35"/>
    </row>
    <row r="59" spans="1:19" x14ac:dyDescent="0.25">
      <c r="A59" s="35"/>
    </row>
    <row r="63" spans="1:19" x14ac:dyDescent="0.25">
      <c r="A63" s="35"/>
    </row>
  </sheetData>
  <mergeCells count="18">
    <mergeCell ref="A2:B3"/>
    <mergeCell ref="A54:A55"/>
    <mergeCell ref="M8:M9"/>
    <mergeCell ref="N8:P8"/>
    <mergeCell ref="Q8:Q9"/>
    <mergeCell ref="E10:E55"/>
    <mergeCell ref="G8:G9"/>
    <mergeCell ref="A19:A21"/>
    <mergeCell ref="B19:B21"/>
    <mergeCell ref="A26:A28"/>
    <mergeCell ref="B26:B28"/>
    <mergeCell ref="A17:A18"/>
    <mergeCell ref="B17:B18"/>
    <mergeCell ref="A24:A25"/>
    <mergeCell ref="B24:B25"/>
    <mergeCell ref="R8:R9"/>
    <mergeCell ref="H8:J8"/>
    <mergeCell ref="K8:K9"/>
  </mergeCells>
  <conditionalFormatting sqref="A6">
    <cfRule type="expression" dxfId="12" priority="7">
      <formula>$B$5="Privés fédéraux"</formula>
    </cfRule>
  </conditionalFormatting>
  <conditionalFormatting sqref="A42">
    <cfRule type="expression" dxfId="11" priority="17">
      <formula>$B$39&lt;&gt;"manquant"</formula>
    </cfRule>
  </conditionalFormatting>
  <conditionalFormatting sqref="A47">
    <cfRule type="expression" dxfId="10" priority="10">
      <formula>$B$44&lt;&gt;"manquant"</formula>
    </cfRule>
  </conditionalFormatting>
  <conditionalFormatting sqref="A52">
    <cfRule type="expression" dxfId="9" priority="8">
      <formula>$B$49&lt;&gt;"manquant"</formula>
    </cfRule>
  </conditionalFormatting>
  <conditionalFormatting sqref="A17:B18">
    <cfRule type="expression" dxfId="8" priority="4">
      <formula>$B$15="Aucun"</formula>
    </cfRule>
  </conditionalFormatting>
  <conditionalFormatting sqref="A19:B21">
    <cfRule type="expression" dxfId="7" priority="1">
      <formula>OR($B$15="Aucun",$B$17="Oui")</formula>
    </cfRule>
  </conditionalFormatting>
  <conditionalFormatting sqref="A24:B25">
    <cfRule type="expression" dxfId="6" priority="3">
      <formula>$B$22="Aucun"</formula>
    </cfRule>
  </conditionalFormatting>
  <conditionalFormatting sqref="A26:B28">
    <cfRule type="expression" dxfId="5" priority="2">
      <formula>OR($B$22="Aucun",$B$24="Oui")</formula>
    </cfRule>
  </conditionalFormatting>
  <conditionalFormatting sqref="A37:B37">
    <cfRule type="expression" dxfId="4" priority="15">
      <formula>$B$35=FALSE</formula>
    </cfRule>
  </conditionalFormatting>
  <conditionalFormatting sqref="B42">
    <cfRule type="expression" dxfId="3" priority="16">
      <formula>$B$39&lt;&gt;"Manquant"</formula>
    </cfRule>
  </conditionalFormatting>
  <conditionalFormatting sqref="B47">
    <cfRule type="expression" dxfId="2" priority="9">
      <formula>$B$44&lt;&gt;"Manquant"</formula>
    </cfRule>
  </conditionalFormatting>
  <conditionalFormatting sqref="B52">
    <cfRule type="expression" dxfId="1" priority="11">
      <formula>$B$49&lt;&gt;"Manquant"</formula>
    </cfRule>
  </conditionalFormatting>
  <conditionalFormatting sqref="C29 A54:B54">
    <cfRule type="containsText" dxfId="0" priority="19" operator="containsText" text="La somme de B41, B46 et B51 doit être égale à 100%">
      <formula>NOT(ISERROR(SEARCH("La somme de B41, B46 et B51 doit être égale à 100%",A29)))</formula>
    </cfRule>
  </conditionalFormatting>
  <dataValidations count="11">
    <dataValidation type="list" allowBlank="1" showInputMessage="1" showErrorMessage="1" sqref="B10" xr:uid="{6B6C9187-17B7-416D-AA70-01C54B43BFE1}">
      <formula1>baract</formula1>
    </dataValidation>
    <dataValidation type="list" allowBlank="1" showInputMessage="1" showErrorMessage="1" sqref="B11:B14 B17:B18 B24:B25" xr:uid="{52CF9D5E-2213-4013-B354-21AFEDC0D9C6}">
      <formula1>ouinon</formula1>
    </dataValidation>
    <dataValidation type="list" allowBlank="1" showInputMessage="1" showErrorMessage="1" prompt="Veuillez indiquer ici si le travailleur remplit les conditions pour bénéficier du complément de spécialisation pour TPP/QPP, s'il est rémunéré selon le barème IFIC." sqref="B22" xr:uid="{79A5F609-1233-4D7C-960E-0A1A29D6AF01}">
      <formula1>TPPQPP</formula1>
    </dataValidation>
    <dataValidation type="custom" allowBlank="1" showInputMessage="1" showErrorMessage="1" error="La somme des cellules B16, B19 et B22 doit être égale à 100%" sqref="C26:D26" xr:uid="{AF2B93D2-09EB-4B34-A338-4264DBE70776}">
      <formula1>TRUE</formula1>
    </dataValidation>
    <dataValidation errorStyle="warning" allowBlank="1" showInputMessage="1" showErrorMessage="1" error="Blabla" sqref="B41" xr:uid="{A242A109-57BF-4F78-A1F3-B4F3B148DA13}"/>
    <dataValidation errorStyle="warning" allowBlank="1" showInputMessage="1" showErrorMessage="1" error="Blabla2" sqref="B46" xr:uid="{B0A772FB-9775-4BA4-B178-E7B48600DEB3}"/>
    <dataValidation errorStyle="warning" allowBlank="1" showInputMessage="1" showErrorMessage="1" error="blabla3" sqref="B51" xr:uid="{804C122C-9204-4ED9-BB0D-1886CB3D38E2}"/>
    <dataValidation type="list" allowBlank="1" showInputMessage="1" showErrorMessage="1" sqref="B5" xr:uid="{3778C082-56FE-4819-9674-E4517C7CF5C7}">
      <formula1>secteur</formula1>
    </dataValidation>
    <dataValidation type="list" allowBlank="1" showInputMessage="1" showErrorMessage="1" sqref="B39 B44 B49" xr:uid="{53F4E52B-5D03-4553-B97B-2C2CEA8739DE}">
      <formula1>code</formula1>
    </dataValidation>
    <dataValidation type="list" allowBlank="1" showInputMessage="1" showErrorMessage="1" sqref="B37" xr:uid="{D93322D4-61C4-43D6-890A-78BADD823A55}">
      <formula1>niveauformation</formula1>
    </dataValidation>
    <dataValidation type="list" allowBlank="1" showInputMessage="1" showErrorMessage="1" prompt="Veuillez indiquer ici si le travailleur bénéficie actuellement d'une prime TPP ou QPP." sqref="B15" xr:uid="{690FD4A9-3D80-4890-85D7-AC3C3D07D37E}">
      <formula1>TPPQPP</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F22204F-6751-4907-B9BB-344885B1B72A}">
          <x14:formula1>
            <xm:f>'Barèmes-cible'!$A$6:$A$23</xm:f>
          </x14:formula1>
          <xm:sqref>B42 B47 B52</xm:sqref>
        </x14:dataValidation>
        <x14:dataValidation type="list" allowBlank="1" showInputMessage="1" showErrorMessage="1" xr:uid="{4D3FAC38-2872-4938-9E78-EC568552819E}">
          <x14:formula1>
            <xm:f>IF($B$5='Match code-catégorie'!$D$3,CP1_,IF($B$5='Match code-catégorie'!$D$4,CP2_,""))</xm:f>
          </x14:formula1>
          <xm:sqref>B6</xm:sqref>
        </x14:dataValidation>
        <x14:dataValidation type="decimal" allowBlank="1" showInputMessage="1" showErrorMessage="1" errorTitle="Valeur encodée non valide" error="Veuillez encoder une valeur entre 0% et 100%." prompt="Veuillez encoder ici un pourcentage (entre 0 et 100) du temps de travail renseigné en cellule B29." xr:uid="{2F4DB2AE-A14C-473E-B0C3-F23E2A64761A}">
          <x14:formula1>
            <xm:f>Paramètres!L2</xm:f>
          </x14:formula1>
          <x14:formula2>
            <xm:f>Paramètres!L3</xm:f>
          </x14:formula2>
          <xm:sqref>B26:B28</xm:sqref>
        </x14:dataValidation>
        <x14:dataValidation type="decimal" allowBlank="1" showInputMessage="1" showErrorMessage="1" errorTitle="Valeur encodée non valide" error="Veuillez encoder une valeur entre 0% et 100%." prompt="Veuillez encoder ici un pourcentage (entre 0 et 100) du temps de travail renseigné en cellule B29." xr:uid="{C3BC0F12-4D6F-47E5-B062-B0E9BA95458B}">
          <x14:formula1>
            <xm:f>Paramètres!L2</xm:f>
          </x14:formula1>
          <x14:formula2>
            <xm:f>Paramètres!L3</xm:f>
          </x14:formula2>
          <xm:sqref>B19:B21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2:B48"/>
  <sheetViews>
    <sheetView zoomScale="90" zoomScaleNormal="90" workbookViewId="0"/>
  </sheetViews>
  <sheetFormatPr defaultRowHeight="13.2" x14ac:dyDescent="0.25"/>
  <cols>
    <col min="1" max="1" width="5.5546875" customWidth="1"/>
    <col min="2" max="2" width="10.88671875" customWidth="1"/>
  </cols>
  <sheetData>
    <row r="2" spans="1:2" ht="39.6" x14ac:dyDescent="0.25">
      <c r="A2" s="29"/>
      <c r="B2" s="69" t="s">
        <v>367</v>
      </c>
    </row>
    <row r="3" spans="1:2" x14ac:dyDescent="0.25">
      <c r="A3" s="29">
        <v>0</v>
      </c>
      <c r="B3" s="42"/>
    </row>
    <row r="4" spans="1:2" x14ac:dyDescent="0.25">
      <c r="A4" s="29">
        <v>1</v>
      </c>
      <c r="B4" s="42"/>
    </row>
    <row r="5" spans="1:2" x14ac:dyDescent="0.25">
      <c r="A5" s="29">
        <v>2</v>
      </c>
      <c r="B5" s="42"/>
    </row>
    <row r="6" spans="1:2" x14ac:dyDescent="0.25">
      <c r="A6" s="29">
        <v>3</v>
      </c>
      <c r="B6" s="42"/>
    </row>
    <row r="7" spans="1:2" x14ac:dyDescent="0.25">
      <c r="A7" s="29">
        <v>4</v>
      </c>
      <c r="B7" s="42"/>
    </row>
    <row r="8" spans="1:2" x14ac:dyDescent="0.25">
      <c r="A8" s="29">
        <v>5</v>
      </c>
      <c r="B8" s="42"/>
    </row>
    <row r="9" spans="1:2" x14ac:dyDescent="0.25">
      <c r="A9" s="29">
        <v>6</v>
      </c>
      <c r="B9" s="42"/>
    </row>
    <row r="10" spans="1:2" x14ac:dyDescent="0.25">
      <c r="A10" s="29">
        <v>7</v>
      </c>
      <c r="B10" s="42"/>
    </row>
    <row r="11" spans="1:2" x14ac:dyDescent="0.25">
      <c r="A11" s="29">
        <v>8</v>
      </c>
      <c r="B11" s="42"/>
    </row>
    <row r="12" spans="1:2" x14ac:dyDescent="0.25">
      <c r="A12" s="29">
        <v>9</v>
      </c>
      <c r="B12" s="42"/>
    </row>
    <row r="13" spans="1:2" x14ac:dyDescent="0.25">
      <c r="A13" s="29">
        <v>10</v>
      </c>
      <c r="B13" s="42"/>
    </row>
    <row r="14" spans="1:2" x14ac:dyDescent="0.25">
      <c r="A14" s="29">
        <v>11</v>
      </c>
      <c r="B14" s="42"/>
    </row>
    <row r="15" spans="1:2" x14ac:dyDescent="0.25">
      <c r="A15" s="29">
        <v>12</v>
      </c>
      <c r="B15" s="42"/>
    </row>
    <row r="16" spans="1:2" x14ac:dyDescent="0.25">
      <c r="A16" s="29">
        <v>13</v>
      </c>
      <c r="B16" s="42"/>
    </row>
    <row r="17" spans="1:2" x14ac:dyDescent="0.25">
      <c r="A17" s="29">
        <v>14</v>
      </c>
      <c r="B17" s="42"/>
    </row>
    <row r="18" spans="1:2" x14ac:dyDescent="0.25">
      <c r="A18" s="29">
        <v>15</v>
      </c>
      <c r="B18" s="42"/>
    </row>
    <row r="19" spans="1:2" x14ac:dyDescent="0.25">
      <c r="A19" s="29">
        <v>16</v>
      </c>
      <c r="B19" s="42"/>
    </row>
    <row r="20" spans="1:2" x14ac:dyDescent="0.25">
      <c r="A20" s="29">
        <v>17</v>
      </c>
      <c r="B20" s="42"/>
    </row>
    <row r="21" spans="1:2" x14ac:dyDescent="0.25">
      <c r="A21" s="29">
        <v>18</v>
      </c>
      <c r="B21" s="42"/>
    </row>
    <row r="22" spans="1:2" x14ac:dyDescent="0.25">
      <c r="A22" s="29">
        <v>19</v>
      </c>
      <c r="B22" s="42"/>
    </row>
    <row r="23" spans="1:2" x14ac:dyDescent="0.25">
      <c r="A23" s="29">
        <v>20</v>
      </c>
      <c r="B23" s="42"/>
    </row>
    <row r="24" spans="1:2" x14ac:dyDescent="0.25">
      <c r="A24" s="29">
        <v>21</v>
      </c>
      <c r="B24" s="42"/>
    </row>
    <row r="25" spans="1:2" x14ac:dyDescent="0.25">
      <c r="A25" s="29">
        <v>22</v>
      </c>
      <c r="B25" s="42"/>
    </row>
    <row r="26" spans="1:2" x14ac:dyDescent="0.25">
      <c r="A26" s="29">
        <v>23</v>
      </c>
      <c r="B26" s="42"/>
    </row>
    <row r="27" spans="1:2" x14ac:dyDescent="0.25">
      <c r="A27" s="29">
        <v>24</v>
      </c>
      <c r="B27" s="42"/>
    </row>
    <row r="28" spans="1:2" x14ac:dyDescent="0.25">
      <c r="A28" s="29">
        <v>25</v>
      </c>
      <c r="B28" s="42"/>
    </row>
    <row r="29" spans="1:2" x14ac:dyDescent="0.25">
      <c r="A29" s="29">
        <v>26</v>
      </c>
      <c r="B29" s="42"/>
    </row>
    <row r="30" spans="1:2" x14ac:dyDescent="0.25">
      <c r="A30" s="29">
        <v>27</v>
      </c>
      <c r="B30" s="42"/>
    </row>
    <row r="31" spans="1:2" x14ac:dyDescent="0.25">
      <c r="A31" s="29">
        <v>28</v>
      </c>
      <c r="B31" s="42"/>
    </row>
    <row r="32" spans="1:2" x14ac:dyDescent="0.25">
      <c r="A32" s="29">
        <v>29</v>
      </c>
      <c r="B32" s="42"/>
    </row>
    <row r="33" spans="1:2" x14ac:dyDescent="0.25">
      <c r="A33" s="29">
        <v>30</v>
      </c>
      <c r="B33" s="42"/>
    </row>
    <row r="34" spans="1:2" x14ac:dyDescent="0.25">
      <c r="A34" s="29">
        <v>31</v>
      </c>
      <c r="B34" s="42"/>
    </row>
    <row r="35" spans="1:2" x14ac:dyDescent="0.25">
      <c r="A35" s="29">
        <v>32</v>
      </c>
      <c r="B35" s="42"/>
    </row>
    <row r="36" spans="1:2" x14ac:dyDescent="0.25">
      <c r="A36" s="29">
        <v>33</v>
      </c>
      <c r="B36" s="42"/>
    </row>
    <row r="37" spans="1:2" x14ac:dyDescent="0.25">
      <c r="A37" s="29">
        <v>34</v>
      </c>
      <c r="B37" s="42"/>
    </row>
    <row r="38" spans="1:2" x14ac:dyDescent="0.25">
      <c r="A38" s="29">
        <v>35</v>
      </c>
      <c r="B38" s="42"/>
    </row>
    <row r="39" spans="1:2" x14ac:dyDescent="0.25">
      <c r="A39" s="29">
        <v>36</v>
      </c>
      <c r="B39" s="42"/>
    </row>
    <row r="40" spans="1:2" x14ac:dyDescent="0.25">
      <c r="A40" s="29">
        <v>37</v>
      </c>
      <c r="B40" s="42"/>
    </row>
    <row r="41" spans="1:2" x14ac:dyDescent="0.25">
      <c r="A41" s="29">
        <v>38</v>
      </c>
      <c r="B41" s="42"/>
    </row>
    <row r="42" spans="1:2" x14ac:dyDescent="0.25">
      <c r="A42" s="29">
        <v>39</v>
      </c>
      <c r="B42" s="42"/>
    </row>
    <row r="43" spans="1:2" x14ac:dyDescent="0.25">
      <c r="A43" s="29">
        <v>40</v>
      </c>
      <c r="B43" s="42"/>
    </row>
    <row r="44" spans="1:2" x14ac:dyDescent="0.25">
      <c r="A44" s="29">
        <v>41</v>
      </c>
      <c r="B44" s="42"/>
    </row>
    <row r="45" spans="1:2" x14ac:dyDescent="0.25">
      <c r="A45" s="29">
        <v>42</v>
      </c>
      <c r="B45" s="42"/>
    </row>
    <row r="46" spans="1:2" x14ac:dyDescent="0.25">
      <c r="A46" s="29">
        <v>43</v>
      </c>
      <c r="B46" s="42"/>
    </row>
    <row r="47" spans="1:2" x14ac:dyDescent="0.25">
      <c r="A47" s="29">
        <v>44</v>
      </c>
      <c r="B47" s="42"/>
    </row>
    <row r="48" spans="1:2" x14ac:dyDescent="0.25">
      <c r="A48" s="29">
        <v>45</v>
      </c>
      <c r="B48" s="4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5" tint="0.79998168889431442"/>
  </sheetPr>
  <dimension ref="A1:AX68"/>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cols>
    <col min="1" max="1" width="16.44140625" customWidth="1"/>
  </cols>
  <sheetData>
    <row r="1" spans="1:50"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c r="AX1" s="2"/>
    </row>
    <row r="2" spans="1:50" x14ac:dyDescent="0.25">
      <c r="A2" t="s">
        <v>1</v>
      </c>
      <c r="B2" s="3">
        <v>2278.81</v>
      </c>
      <c r="C2" s="3">
        <v>2469.6799999999998</v>
      </c>
      <c r="D2" s="3">
        <v>2482.65</v>
      </c>
      <c r="E2" s="3">
        <v>2495.62</v>
      </c>
      <c r="F2" s="3">
        <v>2508.6</v>
      </c>
      <c r="G2" s="3">
        <v>2521.5700000000002</v>
      </c>
      <c r="H2" s="3">
        <v>2534.54</v>
      </c>
      <c r="I2" s="3">
        <v>2547.5100000000002</v>
      </c>
      <c r="J2" s="3">
        <v>2560.48</v>
      </c>
      <c r="K2" s="3">
        <v>2573.46</v>
      </c>
      <c r="L2" s="3">
        <v>2653.33</v>
      </c>
      <c r="M2" s="3">
        <v>2666.3</v>
      </c>
      <c r="N2" s="3">
        <v>2679.27</v>
      </c>
      <c r="O2" s="3">
        <v>2692.25</v>
      </c>
      <c r="P2" s="3">
        <v>2705.22</v>
      </c>
      <c r="Q2" s="3">
        <v>2718.19</v>
      </c>
      <c r="R2" s="3">
        <v>2731.17</v>
      </c>
      <c r="S2" s="3">
        <v>2744.14</v>
      </c>
      <c r="T2" s="3">
        <v>2757.11</v>
      </c>
      <c r="U2" s="3">
        <v>2770.08</v>
      </c>
      <c r="V2" s="3">
        <v>2783.06</v>
      </c>
      <c r="W2" s="3">
        <v>2796.03</v>
      </c>
      <c r="X2" s="3">
        <v>2809</v>
      </c>
      <c r="Y2" s="3">
        <v>2821.98</v>
      </c>
      <c r="Z2" s="3">
        <v>2834.95</v>
      </c>
      <c r="AA2" s="3">
        <v>2847.92</v>
      </c>
      <c r="AB2" s="3">
        <v>2860.9</v>
      </c>
      <c r="AC2" s="3">
        <v>2873.87</v>
      </c>
      <c r="AD2" s="3">
        <v>2873.87</v>
      </c>
      <c r="AE2" s="3">
        <v>2873.87</v>
      </c>
      <c r="AF2" s="3">
        <v>2873.87</v>
      </c>
      <c r="AG2" s="3">
        <v>2873.87</v>
      </c>
      <c r="AH2" s="3">
        <v>2873.87</v>
      </c>
      <c r="AI2" s="3">
        <v>2873.87</v>
      </c>
      <c r="AJ2" s="3">
        <v>2873.87</v>
      </c>
      <c r="AK2" s="3">
        <v>2873.87</v>
      </c>
      <c r="AL2" s="3">
        <v>2873.87</v>
      </c>
      <c r="AM2" s="3">
        <v>2873.87</v>
      </c>
      <c r="AN2" s="3">
        <v>2873.87</v>
      </c>
      <c r="AO2" s="3">
        <v>2873.87</v>
      </c>
      <c r="AP2" s="3">
        <v>2873.87</v>
      </c>
      <c r="AQ2" s="3">
        <v>2873.87</v>
      </c>
      <c r="AR2" s="3">
        <v>2873.87</v>
      </c>
      <c r="AS2" s="3">
        <v>2873.87</v>
      </c>
      <c r="AT2" s="3">
        <v>2873.87</v>
      </c>
      <c r="AU2" s="3">
        <v>2873.87</v>
      </c>
      <c r="AV2" s="3">
        <v>2873.87</v>
      </c>
      <c r="AW2" s="3">
        <v>2873.87</v>
      </c>
      <c r="AX2" s="2"/>
    </row>
    <row r="3" spans="1:50" x14ac:dyDescent="0.25">
      <c r="A3" t="s">
        <v>2</v>
      </c>
      <c r="B3" s="3">
        <v>2316.41</v>
      </c>
      <c r="C3" s="3">
        <v>2513.7600000000002</v>
      </c>
      <c r="D3" s="3">
        <v>2537.7600000000002</v>
      </c>
      <c r="E3" s="3">
        <v>2561.75</v>
      </c>
      <c r="F3" s="3">
        <v>2585.7399999999998</v>
      </c>
      <c r="G3" s="3">
        <v>2609.7399999999998</v>
      </c>
      <c r="H3" s="3">
        <v>2633.74</v>
      </c>
      <c r="I3" s="3">
        <v>2657.73</v>
      </c>
      <c r="J3" s="3">
        <v>2681.73</v>
      </c>
      <c r="K3" s="3">
        <v>2705.72</v>
      </c>
      <c r="L3" s="3">
        <v>2797.19</v>
      </c>
      <c r="M3" s="3">
        <v>2826.36</v>
      </c>
      <c r="N3" s="3">
        <v>2855.53</v>
      </c>
      <c r="O3" s="3">
        <v>2884.7</v>
      </c>
      <c r="P3" s="3">
        <v>2913.87</v>
      </c>
      <c r="Q3" s="3">
        <v>2943.04</v>
      </c>
      <c r="R3" s="3">
        <v>2972.21</v>
      </c>
      <c r="S3" s="3">
        <v>3001.39</v>
      </c>
      <c r="T3" s="3">
        <v>3030.55</v>
      </c>
      <c r="U3" s="3">
        <v>3059.73</v>
      </c>
      <c r="V3" s="3">
        <v>3088.89</v>
      </c>
      <c r="W3" s="3">
        <v>3118.07</v>
      </c>
      <c r="X3" s="3">
        <v>3147.23</v>
      </c>
      <c r="Y3" s="3">
        <v>3176.41</v>
      </c>
      <c r="Z3" s="3">
        <v>3205.58</v>
      </c>
      <c r="AA3" s="3">
        <v>3234.75</v>
      </c>
      <c r="AB3" s="3">
        <v>3263.92</v>
      </c>
      <c r="AC3" s="3">
        <v>3293.09</v>
      </c>
      <c r="AD3" s="3">
        <v>3322.26</v>
      </c>
      <c r="AE3" s="3">
        <v>3351.43</v>
      </c>
      <c r="AF3" s="3">
        <v>3351.43</v>
      </c>
      <c r="AG3" s="3">
        <v>3351.43</v>
      </c>
      <c r="AH3" s="3">
        <v>3351.43</v>
      </c>
      <c r="AI3" s="3">
        <v>3351.43</v>
      </c>
      <c r="AJ3" s="3">
        <v>3351.43</v>
      </c>
      <c r="AK3" s="3">
        <v>3351.43</v>
      </c>
      <c r="AL3" s="3">
        <v>3351.43</v>
      </c>
      <c r="AM3" s="3">
        <v>3351.43</v>
      </c>
      <c r="AN3" s="3">
        <v>3351.43</v>
      </c>
      <c r="AO3" s="3">
        <v>3351.43</v>
      </c>
      <c r="AP3" s="3">
        <v>3351.43</v>
      </c>
      <c r="AQ3" s="3">
        <v>3351.43</v>
      </c>
      <c r="AR3" s="3">
        <v>3351.43</v>
      </c>
      <c r="AS3" s="3">
        <v>3351.43</v>
      </c>
      <c r="AT3" s="3">
        <v>3351.43</v>
      </c>
      <c r="AU3" s="3">
        <v>3351.43</v>
      </c>
      <c r="AV3" s="3">
        <v>3351.43</v>
      </c>
      <c r="AW3" s="3">
        <v>3351.43</v>
      </c>
      <c r="AX3" s="2"/>
    </row>
    <row r="4" spans="1:50" x14ac:dyDescent="0.25">
      <c r="A4" t="s">
        <v>3</v>
      </c>
      <c r="B4" s="3">
        <v>2373.46</v>
      </c>
      <c r="C4" s="3">
        <v>2570.81</v>
      </c>
      <c r="D4" s="3">
        <v>2595.44</v>
      </c>
      <c r="E4" s="3">
        <v>2620.08</v>
      </c>
      <c r="F4" s="3">
        <v>2644.71</v>
      </c>
      <c r="G4" s="3">
        <v>2669.34</v>
      </c>
      <c r="H4" s="3">
        <v>2693.98</v>
      </c>
      <c r="I4" s="3">
        <v>2718.61</v>
      </c>
      <c r="J4" s="3">
        <v>2743.24</v>
      </c>
      <c r="K4" s="3">
        <v>2767.88</v>
      </c>
      <c r="L4" s="3">
        <v>2868.55</v>
      </c>
      <c r="M4" s="3">
        <v>2898.38</v>
      </c>
      <c r="N4" s="3">
        <v>2928.21</v>
      </c>
      <c r="O4" s="3">
        <v>2958.03</v>
      </c>
      <c r="P4" s="3">
        <v>2987.85</v>
      </c>
      <c r="Q4" s="3">
        <v>3017.68</v>
      </c>
      <c r="R4" s="3">
        <v>3047.51</v>
      </c>
      <c r="S4" s="3">
        <v>3077.34</v>
      </c>
      <c r="T4" s="3">
        <v>3107.17</v>
      </c>
      <c r="U4" s="3">
        <v>3136.99</v>
      </c>
      <c r="V4" s="3">
        <v>3166.82</v>
      </c>
      <c r="W4" s="3">
        <v>3196.65</v>
      </c>
      <c r="X4" s="3">
        <v>3226.47</v>
      </c>
      <c r="Y4" s="3">
        <v>3256.3</v>
      </c>
      <c r="Z4" s="3">
        <v>3286.13</v>
      </c>
      <c r="AA4" s="3">
        <v>3315.96</v>
      </c>
      <c r="AB4" s="3">
        <v>3345.78</v>
      </c>
      <c r="AC4" s="3">
        <v>3375.61</v>
      </c>
      <c r="AD4" s="3">
        <v>3405.44</v>
      </c>
      <c r="AE4" s="3">
        <v>3435.26</v>
      </c>
      <c r="AF4" s="3">
        <v>3435.26</v>
      </c>
      <c r="AG4" s="3">
        <v>3435.26</v>
      </c>
      <c r="AH4" s="3">
        <v>3435.26</v>
      </c>
      <c r="AI4" s="3">
        <v>3435.26</v>
      </c>
      <c r="AJ4" s="3">
        <v>3435.26</v>
      </c>
      <c r="AK4" s="3">
        <v>3435.26</v>
      </c>
      <c r="AL4" s="3">
        <v>3435.26</v>
      </c>
      <c r="AM4" s="3">
        <v>3435.26</v>
      </c>
      <c r="AN4" s="3">
        <v>3435.26</v>
      </c>
      <c r="AO4" s="3">
        <v>3435.26</v>
      </c>
      <c r="AP4" s="3">
        <v>3435.26</v>
      </c>
      <c r="AQ4" s="3">
        <v>3435.26</v>
      </c>
      <c r="AR4" s="3">
        <v>3435.26</v>
      </c>
      <c r="AS4" s="3">
        <v>3435.26</v>
      </c>
      <c r="AT4" s="3">
        <v>3435.26</v>
      </c>
      <c r="AU4" s="3">
        <v>3435.26</v>
      </c>
      <c r="AV4" s="3">
        <v>3435.26</v>
      </c>
      <c r="AW4" s="3">
        <v>3435.26</v>
      </c>
      <c r="AX4" s="2"/>
    </row>
    <row r="5" spans="1:50" x14ac:dyDescent="0.25">
      <c r="A5" t="s">
        <v>4</v>
      </c>
      <c r="B5" s="3">
        <v>2401.9899999999998</v>
      </c>
      <c r="C5" s="3">
        <v>2592.86</v>
      </c>
      <c r="D5" s="3">
        <v>2605.83</v>
      </c>
      <c r="E5" s="3">
        <v>2618.8000000000002</v>
      </c>
      <c r="F5" s="3">
        <v>2631.78</v>
      </c>
      <c r="G5" s="3">
        <v>2644.75</v>
      </c>
      <c r="H5" s="3">
        <v>2657.73</v>
      </c>
      <c r="I5" s="3">
        <v>2670.7</v>
      </c>
      <c r="J5" s="3">
        <v>2683.67</v>
      </c>
      <c r="K5" s="3">
        <v>2696.64</v>
      </c>
      <c r="L5" s="3">
        <v>2777.04</v>
      </c>
      <c r="M5" s="3">
        <v>2790.01</v>
      </c>
      <c r="N5" s="3">
        <v>2802.98</v>
      </c>
      <c r="O5" s="3">
        <v>2815.95</v>
      </c>
      <c r="P5" s="3">
        <v>2828.93</v>
      </c>
      <c r="Q5" s="3">
        <v>2841.9</v>
      </c>
      <c r="R5" s="3">
        <v>2854.88</v>
      </c>
      <c r="S5" s="3">
        <v>2867.85</v>
      </c>
      <c r="T5" s="3">
        <v>2880.82</v>
      </c>
      <c r="U5" s="3">
        <v>2893.79</v>
      </c>
      <c r="V5" s="3">
        <v>2906.76</v>
      </c>
      <c r="W5" s="3">
        <v>2919.74</v>
      </c>
      <c r="X5" s="3">
        <v>2932.71</v>
      </c>
      <c r="Y5" s="3">
        <v>2945.69</v>
      </c>
      <c r="Z5" s="3">
        <v>2958.66</v>
      </c>
      <c r="AA5" s="3">
        <v>2971.63</v>
      </c>
      <c r="AB5" s="3">
        <v>2984.6</v>
      </c>
      <c r="AC5" s="3">
        <v>2997.57</v>
      </c>
      <c r="AD5" s="3">
        <v>2997.57</v>
      </c>
      <c r="AE5" s="3">
        <v>2997.57</v>
      </c>
      <c r="AF5" s="3">
        <v>2997.57</v>
      </c>
      <c r="AG5" s="3">
        <v>2997.57</v>
      </c>
      <c r="AH5" s="3">
        <v>2997.57</v>
      </c>
      <c r="AI5" s="3">
        <v>2997.57</v>
      </c>
      <c r="AJ5" s="3">
        <v>2997.57</v>
      </c>
      <c r="AK5" s="3">
        <v>2997.57</v>
      </c>
      <c r="AL5" s="3">
        <v>2997.57</v>
      </c>
      <c r="AM5" s="3">
        <v>2997.57</v>
      </c>
      <c r="AN5" s="3">
        <v>2997.57</v>
      </c>
      <c r="AO5" s="3">
        <v>2997.57</v>
      </c>
      <c r="AP5" s="3">
        <v>2997.57</v>
      </c>
      <c r="AQ5" s="3">
        <v>2997.57</v>
      </c>
      <c r="AR5" s="3">
        <v>2997.57</v>
      </c>
      <c r="AS5" s="3">
        <v>2997.57</v>
      </c>
      <c r="AT5" s="3">
        <v>2997.57</v>
      </c>
      <c r="AU5" s="3">
        <v>2997.57</v>
      </c>
      <c r="AV5" s="3">
        <v>2997.57</v>
      </c>
      <c r="AW5" s="3">
        <v>2997.57</v>
      </c>
      <c r="AX5" s="2"/>
    </row>
    <row r="6" spans="1:50" x14ac:dyDescent="0.25">
      <c r="A6" t="s">
        <v>5</v>
      </c>
      <c r="B6" s="3">
        <v>2474.61</v>
      </c>
      <c r="C6" s="3">
        <v>2665.47</v>
      </c>
      <c r="D6" s="3">
        <v>2679.73</v>
      </c>
      <c r="E6" s="3">
        <v>2694</v>
      </c>
      <c r="F6" s="3">
        <v>2708.26</v>
      </c>
      <c r="G6" s="3">
        <v>2722.52</v>
      </c>
      <c r="H6" s="3">
        <v>2736.78</v>
      </c>
      <c r="I6" s="3">
        <v>2751.04</v>
      </c>
      <c r="J6" s="3">
        <v>2765.31</v>
      </c>
      <c r="K6" s="3">
        <v>2779.56</v>
      </c>
      <c r="L6" s="3">
        <v>2864.73</v>
      </c>
      <c r="M6" s="3">
        <v>2879</v>
      </c>
      <c r="N6" s="3">
        <v>2893.26</v>
      </c>
      <c r="O6" s="3">
        <v>2907.52</v>
      </c>
      <c r="P6" s="3">
        <v>2921.78</v>
      </c>
      <c r="Q6" s="3">
        <v>2936.04</v>
      </c>
      <c r="R6" s="3">
        <v>2950.31</v>
      </c>
      <c r="S6" s="3">
        <v>2964.57</v>
      </c>
      <c r="T6" s="3">
        <v>2978.83</v>
      </c>
      <c r="U6" s="3">
        <v>2993.09</v>
      </c>
      <c r="V6" s="3">
        <v>3007.35</v>
      </c>
      <c r="W6" s="3">
        <v>3021.61</v>
      </c>
      <c r="X6" s="3">
        <v>3035.87</v>
      </c>
      <c r="Y6" s="3">
        <v>3050.13</v>
      </c>
      <c r="Z6" s="3">
        <v>3064.4</v>
      </c>
      <c r="AA6" s="3">
        <v>3078.66</v>
      </c>
      <c r="AB6" s="3">
        <v>3092.92</v>
      </c>
      <c r="AC6" s="3">
        <v>3107.19</v>
      </c>
      <c r="AD6" s="3">
        <v>3107.19</v>
      </c>
      <c r="AE6" s="3">
        <v>3107.19</v>
      </c>
      <c r="AF6" s="3">
        <v>3107.19</v>
      </c>
      <c r="AG6" s="3">
        <v>3107.19</v>
      </c>
      <c r="AH6" s="3">
        <v>3107.19</v>
      </c>
      <c r="AI6" s="3">
        <v>3107.19</v>
      </c>
      <c r="AJ6" s="3">
        <v>3107.19</v>
      </c>
      <c r="AK6" s="3">
        <v>3107.19</v>
      </c>
      <c r="AL6" s="3">
        <v>3107.19</v>
      </c>
      <c r="AM6" s="3">
        <v>3107.19</v>
      </c>
      <c r="AN6" s="3">
        <v>3107.19</v>
      </c>
      <c r="AO6" s="3">
        <v>3107.19</v>
      </c>
      <c r="AP6" s="3">
        <v>3107.19</v>
      </c>
      <c r="AQ6" s="3">
        <v>3107.19</v>
      </c>
      <c r="AR6" s="3">
        <v>3107.19</v>
      </c>
      <c r="AS6" s="3">
        <v>3107.19</v>
      </c>
      <c r="AT6" s="3">
        <v>3107.19</v>
      </c>
      <c r="AU6" s="3">
        <v>3107.19</v>
      </c>
      <c r="AV6" s="3">
        <v>3107.19</v>
      </c>
      <c r="AW6" s="3">
        <v>3107.19</v>
      </c>
      <c r="AX6" s="2"/>
    </row>
    <row r="7" spans="1:50" x14ac:dyDescent="0.25">
      <c r="A7" t="s">
        <v>6</v>
      </c>
      <c r="B7" s="3">
        <v>2447.37</v>
      </c>
      <c r="C7" s="3">
        <v>2644.73</v>
      </c>
      <c r="D7" s="3">
        <v>2669.36</v>
      </c>
      <c r="E7" s="3">
        <v>2693.99</v>
      </c>
      <c r="F7" s="3">
        <v>2718.62</v>
      </c>
      <c r="G7" s="3">
        <v>2743.25</v>
      </c>
      <c r="H7" s="3">
        <v>2767.89</v>
      </c>
      <c r="I7" s="3">
        <v>2792.52</v>
      </c>
      <c r="J7" s="3">
        <v>2817.15</v>
      </c>
      <c r="K7" s="3">
        <v>2841.79</v>
      </c>
      <c r="L7" s="3">
        <v>2942.77</v>
      </c>
      <c r="M7" s="3">
        <v>2972.6</v>
      </c>
      <c r="N7" s="3">
        <v>3002.43</v>
      </c>
      <c r="O7" s="3">
        <v>3032.25</v>
      </c>
      <c r="P7" s="3">
        <v>3062.08</v>
      </c>
      <c r="Q7" s="3">
        <v>3091.91</v>
      </c>
      <c r="R7" s="3">
        <v>3121.74</v>
      </c>
      <c r="S7" s="3">
        <v>3151.57</v>
      </c>
      <c r="T7" s="3">
        <v>3181.39</v>
      </c>
      <c r="U7" s="3">
        <v>3211.21</v>
      </c>
      <c r="V7" s="3">
        <v>3241.05</v>
      </c>
      <c r="W7" s="3">
        <v>3270.87</v>
      </c>
      <c r="X7" s="3">
        <v>3300.7</v>
      </c>
      <c r="Y7" s="3">
        <v>3330.53</v>
      </c>
      <c r="Z7" s="3">
        <v>3360.35</v>
      </c>
      <c r="AA7" s="3">
        <v>3390.18</v>
      </c>
      <c r="AB7" s="3">
        <v>3420</v>
      </c>
      <c r="AC7" s="3">
        <v>3449.83</v>
      </c>
      <c r="AD7" s="3">
        <v>3479.66</v>
      </c>
      <c r="AE7" s="3">
        <v>3509.49</v>
      </c>
      <c r="AF7" s="3">
        <v>3509.49</v>
      </c>
      <c r="AG7" s="3">
        <v>3509.49</v>
      </c>
      <c r="AH7" s="3">
        <v>3509.49</v>
      </c>
      <c r="AI7" s="3">
        <v>3509.49</v>
      </c>
      <c r="AJ7" s="3">
        <v>3509.49</v>
      </c>
      <c r="AK7" s="3">
        <v>3509.49</v>
      </c>
      <c r="AL7" s="3">
        <v>3509.49</v>
      </c>
      <c r="AM7" s="3">
        <v>3509.49</v>
      </c>
      <c r="AN7" s="3">
        <v>3509.49</v>
      </c>
      <c r="AO7" s="3">
        <v>3509.49</v>
      </c>
      <c r="AP7" s="3">
        <v>3509.49</v>
      </c>
      <c r="AQ7" s="3">
        <v>3509.49</v>
      </c>
      <c r="AR7" s="3">
        <v>3509.49</v>
      </c>
      <c r="AS7" s="3">
        <v>3509.49</v>
      </c>
      <c r="AT7" s="3">
        <v>3509.49</v>
      </c>
      <c r="AU7" s="3">
        <v>3509.49</v>
      </c>
      <c r="AV7" s="3">
        <v>3509.49</v>
      </c>
      <c r="AW7" s="3">
        <v>3509.49</v>
      </c>
      <c r="AX7" s="2"/>
    </row>
    <row r="8" spans="1:50" x14ac:dyDescent="0.25">
      <c r="A8" t="s">
        <v>10</v>
      </c>
      <c r="B8" s="3">
        <v>2447.37</v>
      </c>
      <c r="C8" s="3">
        <v>2644.73</v>
      </c>
      <c r="D8" s="3">
        <v>2669.36</v>
      </c>
      <c r="E8" s="3">
        <v>2693.99</v>
      </c>
      <c r="F8" s="3">
        <v>2718.62</v>
      </c>
      <c r="G8" s="3">
        <v>2743.25</v>
      </c>
      <c r="H8" s="3">
        <v>2767.89</v>
      </c>
      <c r="I8" s="3">
        <v>2924.86</v>
      </c>
      <c r="J8" s="3">
        <v>2950.8</v>
      </c>
      <c r="K8" s="3">
        <v>2976.74</v>
      </c>
      <c r="L8" s="3">
        <v>3077.52</v>
      </c>
      <c r="M8" s="3">
        <v>3108.64</v>
      </c>
      <c r="N8" s="3">
        <v>3139.75</v>
      </c>
      <c r="O8" s="3">
        <v>3170.86</v>
      </c>
      <c r="P8" s="3">
        <v>3201.98</v>
      </c>
      <c r="Q8" s="3">
        <v>3233.1</v>
      </c>
      <c r="R8" s="3">
        <v>3264.22</v>
      </c>
      <c r="S8" s="3">
        <v>3295.33</v>
      </c>
      <c r="T8" s="3">
        <v>3326.45</v>
      </c>
      <c r="U8" s="3">
        <v>3357.57</v>
      </c>
      <c r="V8" s="3">
        <v>3388.68</v>
      </c>
      <c r="W8" s="3">
        <v>3419.8</v>
      </c>
      <c r="X8" s="3">
        <v>3450.91</v>
      </c>
      <c r="Y8" s="3">
        <v>3482.03</v>
      </c>
      <c r="Z8" s="3">
        <v>3513.15</v>
      </c>
      <c r="AA8" s="3">
        <v>3544.27</v>
      </c>
      <c r="AB8" s="3">
        <v>3575.43</v>
      </c>
      <c r="AC8" s="3">
        <v>3607.16</v>
      </c>
      <c r="AD8" s="3">
        <v>3638.89</v>
      </c>
      <c r="AE8" s="3">
        <v>3670.63</v>
      </c>
      <c r="AF8" s="3">
        <v>3670.63</v>
      </c>
      <c r="AG8" s="3">
        <v>3670.63</v>
      </c>
      <c r="AH8" s="3">
        <v>3670.63</v>
      </c>
      <c r="AI8" s="3">
        <v>3670.63</v>
      </c>
      <c r="AJ8" s="3">
        <v>3670.63</v>
      </c>
      <c r="AK8" s="3">
        <v>3670.63</v>
      </c>
      <c r="AL8" s="3">
        <v>3670.63</v>
      </c>
      <c r="AM8" s="3">
        <v>3670.63</v>
      </c>
      <c r="AN8" s="3">
        <v>3670.63</v>
      </c>
      <c r="AO8" s="3">
        <v>3670.63</v>
      </c>
      <c r="AP8" s="3">
        <v>3670.63</v>
      </c>
      <c r="AQ8" s="3">
        <v>3670.63</v>
      </c>
      <c r="AR8" s="3">
        <v>3670.63</v>
      </c>
      <c r="AS8" s="3">
        <v>3670.63</v>
      </c>
      <c r="AT8" s="3">
        <v>3670.63</v>
      </c>
      <c r="AU8" s="3">
        <v>3670.63</v>
      </c>
      <c r="AV8" s="3">
        <v>3670.63</v>
      </c>
      <c r="AW8" s="3">
        <v>3670.63</v>
      </c>
      <c r="AX8" s="2"/>
    </row>
    <row r="9" spans="1:50" x14ac:dyDescent="0.25">
      <c r="A9" t="s">
        <v>7</v>
      </c>
      <c r="B9" s="3">
        <v>2468.12</v>
      </c>
      <c r="C9" s="3">
        <v>2665.48</v>
      </c>
      <c r="D9" s="3">
        <v>2691.42</v>
      </c>
      <c r="E9" s="3">
        <v>2717.36</v>
      </c>
      <c r="F9" s="3">
        <v>2743.3</v>
      </c>
      <c r="G9" s="3">
        <v>2769.24</v>
      </c>
      <c r="H9" s="3">
        <v>2795.18</v>
      </c>
      <c r="I9" s="3">
        <v>2821.12</v>
      </c>
      <c r="J9" s="3">
        <v>2847.06</v>
      </c>
      <c r="K9" s="3">
        <v>2873</v>
      </c>
      <c r="L9" s="3">
        <v>2974.42</v>
      </c>
      <c r="M9" s="3">
        <v>3005.54</v>
      </c>
      <c r="N9" s="3">
        <v>3036.66</v>
      </c>
      <c r="O9" s="3">
        <v>3067.78</v>
      </c>
      <c r="P9" s="3">
        <v>3098.89</v>
      </c>
      <c r="Q9" s="3">
        <v>3130.01</v>
      </c>
      <c r="R9" s="3">
        <v>3161.12</v>
      </c>
      <c r="S9" s="3">
        <v>3192.24</v>
      </c>
      <c r="T9" s="3">
        <v>3223.36</v>
      </c>
      <c r="U9" s="3">
        <v>3254.47</v>
      </c>
      <c r="V9" s="3">
        <v>3285.58</v>
      </c>
      <c r="W9" s="3">
        <v>3316.7</v>
      </c>
      <c r="X9" s="3">
        <v>3347.82</v>
      </c>
      <c r="Y9" s="3">
        <v>3378.94</v>
      </c>
      <c r="Z9" s="3">
        <v>3410.05</v>
      </c>
      <c r="AA9" s="3">
        <v>3441.16</v>
      </c>
      <c r="AB9" s="3">
        <v>3472.29</v>
      </c>
      <c r="AC9" s="3">
        <v>3503.4</v>
      </c>
      <c r="AD9" s="3">
        <v>3534.52</v>
      </c>
      <c r="AE9" s="3">
        <v>3565.63</v>
      </c>
      <c r="AF9" s="3">
        <v>3565.63</v>
      </c>
      <c r="AG9" s="3">
        <v>3565.63</v>
      </c>
      <c r="AH9" s="3">
        <v>3565.63</v>
      </c>
      <c r="AI9" s="3">
        <v>3565.63</v>
      </c>
      <c r="AJ9" s="3">
        <v>3565.63</v>
      </c>
      <c r="AK9" s="3">
        <v>3565.63</v>
      </c>
      <c r="AL9" s="3">
        <v>3565.63</v>
      </c>
      <c r="AM9" s="3">
        <v>3565.63</v>
      </c>
      <c r="AN9" s="3">
        <v>3565.63</v>
      </c>
      <c r="AO9" s="3">
        <v>3565.63</v>
      </c>
      <c r="AP9" s="3">
        <v>3565.63</v>
      </c>
      <c r="AQ9" s="3">
        <v>3565.63</v>
      </c>
      <c r="AR9" s="3">
        <v>3565.63</v>
      </c>
      <c r="AS9" s="3">
        <v>3565.63</v>
      </c>
      <c r="AT9" s="3">
        <v>3565.63</v>
      </c>
      <c r="AU9" s="3">
        <v>3565.63</v>
      </c>
      <c r="AV9" s="3">
        <v>3565.63</v>
      </c>
      <c r="AW9" s="3">
        <v>3565.63</v>
      </c>
      <c r="AX9" s="2"/>
    </row>
    <row r="10" spans="1:50" x14ac:dyDescent="0.25">
      <c r="A10" t="s">
        <v>8</v>
      </c>
      <c r="B10" s="3">
        <v>2496.64</v>
      </c>
      <c r="C10" s="3">
        <v>2694</v>
      </c>
      <c r="D10" s="3">
        <v>2719.95</v>
      </c>
      <c r="E10" s="3">
        <v>2745.89</v>
      </c>
      <c r="F10" s="3">
        <v>2771.82</v>
      </c>
      <c r="G10" s="3">
        <v>2797.76</v>
      </c>
      <c r="H10" s="3">
        <v>2823.7</v>
      </c>
      <c r="I10" s="3">
        <v>2849.64</v>
      </c>
      <c r="J10" s="3">
        <v>2875.58</v>
      </c>
      <c r="K10" s="3">
        <v>2901.53</v>
      </c>
      <c r="L10" s="3">
        <v>3003.29</v>
      </c>
      <c r="M10" s="3">
        <v>3034.4</v>
      </c>
      <c r="N10" s="3">
        <v>3065.52</v>
      </c>
      <c r="O10" s="3">
        <v>3096.64</v>
      </c>
      <c r="P10" s="3">
        <v>3127.76</v>
      </c>
      <c r="Q10" s="3">
        <v>3158.87</v>
      </c>
      <c r="R10" s="3">
        <v>3189.99</v>
      </c>
      <c r="S10" s="3">
        <v>3221.1</v>
      </c>
      <c r="T10" s="3">
        <v>3252.22</v>
      </c>
      <c r="U10" s="3">
        <v>3283.34</v>
      </c>
      <c r="V10" s="3">
        <v>3314.45</v>
      </c>
      <c r="W10" s="3">
        <v>3345.57</v>
      </c>
      <c r="X10" s="3">
        <v>3376.69</v>
      </c>
      <c r="Y10" s="3">
        <v>3407.81</v>
      </c>
      <c r="Z10" s="3">
        <v>3438.92</v>
      </c>
      <c r="AA10" s="3">
        <v>3470.04</v>
      </c>
      <c r="AB10" s="3">
        <v>3501.15</v>
      </c>
      <c r="AC10" s="3">
        <v>3532.27</v>
      </c>
      <c r="AD10" s="3">
        <v>3563.39</v>
      </c>
      <c r="AE10" s="3">
        <v>3594.95</v>
      </c>
      <c r="AF10" s="3">
        <v>3594.95</v>
      </c>
      <c r="AG10" s="3">
        <v>3594.95</v>
      </c>
      <c r="AH10" s="3">
        <v>3594.95</v>
      </c>
      <c r="AI10" s="3">
        <v>3594.95</v>
      </c>
      <c r="AJ10" s="3">
        <v>3594.95</v>
      </c>
      <c r="AK10" s="3">
        <v>3594.95</v>
      </c>
      <c r="AL10" s="3">
        <v>3594.95</v>
      </c>
      <c r="AM10" s="3">
        <v>3594.95</v>
      </c>
      <c r="AN10" s="3">
        <v>3594.95</v>
      </c>
      <c r="AO10" s="3">
        <v>3594.95</v>
      </c>
      <c r="AP10" s="3">
        <v>3594.95</v>
      </c>
      <c r="AQ10" s="3">
        <v>3594.95</v>
      </c>
      <c r="AR10" s="3">
        <v>3594.95</v>
      </c>
      <c r="AS10" s="3">
        <v>3594.95</v>
      </c>
      <c r="AT10" s="3">
        <v>3594.95</v>
      </c>
      <c r="AU10" s="3">
        <v>3594.95</v>
      </c>
      <c r="AV10" s="3">
        <v>3594.95</v>
      </c>
      <c r="AW10" s="3">
        <v>3594.95</v>
      </c>
      <c r="AX10" s="2"/>
    </row>
    <row r="11" spans="1:50" x14ac:dyDescent="0.25">
      <c r="A11" t="s">
        <v>9</v>
      </c>
      <c r="B11" s="3">
        <v>2571.85</v>
      </c>
      <c r="C11" s="3">
        <v>2769.21</v>
      </c>
      <c r="D11" s="3">
        <v>2795.15</v>
      </c>
      <c r="E11" s="3">
        <v>2821.09</v>
      </c>
      <c r="F11" s="3">
        <v>2847.04</v>
      </c>
      <c r="G11" s="3">
        <v>2872.98</v>
      </c>
      <c r="H11" s="3">
        <v>2898.91</v>
      </c>
      <c r="I11" s="3">
        <v>2924.85</v>
      </c>
      <c r="J11" s="3">
        <v>2950.8</v>
      </c>
      <c r="K11" s="3">
        <v>2976.73</v>
      </c>
      <c r="L11" s="3">
        <v>3077.51</v>
      </c>
      <c r="M11" s="3">
        <v>3108.63</v>
      </c>
      <c r="N11" s="3">
        <v>3139.74</v>
      </c>
      <c r="O11" s="3">
        <v>3170.86</v>
      </c>
      <c r="P11" s="3">
        <v>3201.97</v>
      </c>
      <c r="Q11" s="3">
        <v>3233.09</v>
      </c>
      <c r="R11" s="3">
        <v>3264.21</v>
      </c>
      <c r="S11" s="3">
        <v>3295.32</v>
      </c>
      <c r="T11" s="3">
        <v>3326.44</v>
      </c>
      <c r="U11" s="3">
        <v>3357.56</v>
      </c>
      <c r="V11" s="3">
        <v>3388.67</v>
      </c>
      <c r="W11" s="3">
        <v>3419.79</v>
      </c>
      <c r="X11" s="3">
        <v>3450.9</v>
      </c>
      <c r="Y11" s="3">
        <v>3482.02</v>
      </c>
      <c r="Z11" s="3">
        <v>3513.14</v>
      </c>
      <c r="AA11" s="3">
        <v>3544.26</v>
      </c>
      <c r="AB11" s="3">
        <v>3575.44</v>
      </c>
      <c r="AC11" s="3">
        <v>3607.17</v>
      </c>
      <c r="AD11" s="3">
        <v>3638.9</v>
      </c>
      <c r="AE11" s="3">
        <v>3670.64</v>
      </c>
      <c r="AF11" s="3">
        <v>3670.64</v>
      </c>
      <c r="AG11" s="3">
        <v>3670.64</v>
      </c>
      <c r="AH11" s="3">
        <v>3670.64</v>
      </c>
      <c r="AI11" s="3">
        <v>3670.64</v>
      </c>
      <c r="AJ11" s="3">
        <v>3670.64</v>
      </c>
      <c r="AK11" s="3">
        <v>3670.64</v>
      </c>
      <c r="AL11" s="3">
        <v>3670.64</v>
      </c>
      <c r="AM11" s="3">
        <v>3670.64</v>
      </c>
      <c r="AN11" s="3">
        <v>3670.64</v>
      </c>
      <c r="AO11" s="3">
        <v>3670.64</v>
      </c>
      <c r="AP11" s="3">
        <v>3670.64</v>
      </c>
      <c r="AQ11" s="3">
        <v>3670.64</v>
      </c>
      <c r="AR11" s="3">
        <v>3670.64</v>
      </c>
      <c r="AS11" s="3">
        <v>3670.64</v>
      </c>
      <c r="AT11" s="3">
        <v>3670.64</v>
      </c>
      <c r="AU11" s="3">
        <v>3670.64</v>
      </c>
      <c r="AV11" s="3">
        <v>3670.64</v>
      </c>
      <c r="AW11" s="3">
        <v>3670.64</v>
      </c>
      <c r="AX11" s="2"/>
    </row>
    <row r="12" spans="1:50" x14ac:dyDescent="0.25">
      <c r="A12" t="s">
        <v>11</v>
      </c>
      <c r="B12" s="3">
        <v>2628.65</v>
      </c>
      <c r="C12" s="3">
        <v>2843.07</v>
      </c>
      <c r="D12" s="3">
        <v>2866.95</v>
      </c>
      <c r="E12" s="3">
        <v>2890.83</v>
      </c>
      <c r="F12" s="3">
        <v>2914.71</v>
      </c>
      <c r="G12" s="3">
        <v>2938.6</v>
      </c>
      <c r="H12" s="3">
        <v>2996.32</v>
      </c>
      <c r="I12" s="3">
        <v>3054.05</v>
      </c>
      <c r="J12" s="3">
        <v>3111.77</v>
      </c>
      <c r="K12" s="3">
        <v>3169.49</v>
      </c>
      <c r="L12" s="3">
        <v>3293.19</v>
      </c>
      <c r="M12" s="3">
        <v>3350.92</v>
      </c>
      <c r="N12" s="3">
        <v>3408.64</v>
      </c>
      <c r="O12" s="3">
        <v>3466.36</v>
      </c>
      <c r="P12" s="3">
        <v>3524.08</v>
      </c>
      <c r="Q12" s="3">
        <v>3581.98</v>
      </c>
      <c r="R12" s="3">
        <v>3640.84</v>
      </c>
      <c r="S12" s="3">
        <v>3699.7</v>
      </c>
      <c r="T12" s="3">
        <v>3758.56</v>
      </c>
      <c r="U12" s="3">
        <v>3817.43</v>
      </c>
      <c r="V12" s="3">
        <v>3876.29</v>
      </c>
      <c r="W12" s="3">
        <v>3935.14</v>
      </c>
      <c r="X12" s="3">
        <v>3994.01</v>
      </c>
      <c r="Y12" s="3">
        <v>4052.87</v>
      </c>
      <c r="Z12" s="3">
        <v>4111.1000000000004</v>
      </c>
      <c r="AA12" s="3">
        <v>4168.8</v>
      </c>
      <c r="AB12" s="3">
        <v>4226.51</v>
      </c>
      <c r="AC12" s="3">
        <v>4284.22</v>
      </c>
      <c r="AD12" s="3">
        <v>4341.92</v>
      </c>
      <c r="AE12" s="3">
        <v>4399.63</v>
      </c>
      <c r="AF12" s="3">
        <v>4399.63</v>
      </c>
      <c r="AG12" s="3">
        <v>4399.63</v>
      </c>
      <c r="AH12" s="3">
        <v>4399.63</v>
      </c>
      <c r="AI12" s="3">
        <v>4399.63</v>
      </c>
      <c r="AJ12" s="3">
        <v>4399.63</v>
      </c>
      <c r="AK12" s="3">
        <v>4399.63</v>
      </c>
      <c r="AL12" s="3">
        <v>4399.63</v>
      </c>
      <c r="AM12" s="3">
        <v>4399.63</v>
      </c>
      <c r="AN12" s="3">
        <v>4399.63</v>
      </c>
      <c r="AO12" s="3">
        <v>4399.63</v>
      </c>
      <c r="AP12" s="3">
        <v>4399.63</v>
      </c>
      <c r="AQ12" s="3">
        <v>4399.63</v>
      </c>
      <c r="AR12" s="3">
        <v>4399.63</v>
      </c>
      <c r="AS12" s="3">
        <v>4399.63</v>
      </c>
      <c r="AT12" s="3">
        <v>4399.63</v>
      </c>
      <c r="AU12" s="3">
        <v>4399.63</v>
      </c>
      <c r="AV12" s="3">
        <v>4399.63</v>
      </c>
      <c r="AW12" s="3">
        <v>4399.63</v>
      </c>
      <c r="AX12" s="2"/>
    </row>
    <row r="13" spans="1:50" x14ac:dyDescent="0.25">
      <c r="A13" s="1" t="s">
        <v>12</v>
      </c>
      <c r="B13" s="3">
        <v>2619.84</v>
      </c>
      <c r="C13" s="3">
        <v>2817.2</v>
      </c>
      <c r="D13" s="3">
        <v>2843.13</v>
      </c>
      <c r="E13" s="3">
        <v>2869.07</v>
      </c>
      <c r="F13" s="3">
        <v>2895.02</v>
      </c>
      <c r="G13" s="3">
        <v>2920.95</v>
      </c>
      <c r="H13" s="3">
        <v>2946.89</v>
      </c>
      <c r="I13" s="3">
        <v>2972.84</v>
      </c>
      <c r="J13" s="3">
        <v>2998.78</v>
      </c>
      <c r="K13" s="3">
        <v>3024.71</v>
      </c>
      <c r="L13" s="3">
        <v>3127</v>
      </c>
      <c r="M13" s="3">
        <v>3158.11</v>
      </c>
      <c r="N13" s="3">
        <v>3189.23</v>
      </c>
      <c r="O13" s="3">
        <v>3220.35</v>
      </c>
      <c r="P13" s="3">
        <v>3251.46</v>
      </c>
      <c r="Q13" s="3">
        <v>3282.57</v>
      </c>
      <c r="R13" s="3">
        <v>3313.69</v>
      </c>
      <c r="S13" s="3">
        <v>3344.81</v>
      </c>
      <c r="T13" s="3">
        <v>3375.93</v>
      </c>
      <c r="U13" s="3">
        <v>3407.05</v>
      </c>
      <c r="V13" s="3">
        <v>3438.16</v>
      </c>
      <c r="W13" s="3">
        <v>3469.28</v>
      </c>
      <c r="X13" s="3">
        <v>3500.4</v>
      </c>
      <c r="Y13" s="3">
        <v>3531.51</v>
      </c>
      <c r="Z13" s="3">
        <v>3562.63</v>
      </c>
      <c r="AA13" s="3">
        <v>3594.18</v>
      </c>
      <c r="AB13" s="3">
        <v>3625.91</v>
      </c>
      <c r="AC13" s="3">
        <v>3657.65</v>
      </c>
      <c r="AD13" s="3">
        <v>3689.38</v>
      </c>
      <c r="AE13" s="3">
        <v>3721.12</v>
      </c>
      <c r="AF13" s="3">
        <v>3721.12</v>
      </c>
      <c r="AG13" s="3">
        <v>3721.12</v>
      </c>
      <c r="AH13" s="3">
        <v>3721.12</v>
      </c>
      <c r="AI13" s="3">
        <v>3721.12</v>
      </c>
      <c r="AJ13" s="3">
        <v>3721.12</v>
      </c>
      <c r="AK13" s="3">
        <v>3721.12</v>
      </c>
      <c r="AL13" s="3">
        <v>3721.12</v>
      </c>
      <c r="AM13" s="3">
        <v>3721.12</v>
      </c>
      <c r="AN13" s="3">
        <v>3721.12</v>
      </c>
      <c r="AO13" s="3">
        <v>3721.12</v>
      </c>
      <c r="AP13" s="3">
        <v>3721.12</v>
      </c>
      <c r="AQ13" s="3">
        <v>3721.12</v>
      </c>
      <c r="AR13" s="3">
        <v>3721.12</v>
      </c>
      <c r="AS13" s="3">
        <v>3721.12</v>
      </c>
      <c r="AT13" s="3">
        <v>3721.12</v>
      </c>
      <c r="AU13" s="3">
        <v>3721.12</v>
      </c>
      <c r="AV13" s="3">
        <v>3721.12</v>
      </c>
      <c r="AW13" s="3">
        <v>3721.12</v>
      </c>
      <c r="AX13" s="2"/>
    </row>
    <row r="14" spans="1:50" x14ac:dyDescent="0.25">
      <c r="A14" t="s">
        <v>13</v>
      </c>
      <c r="B14" s="3">
        <v>2657.43</v>
      </c>
      <c r="C14" s="3">
        <v>2854.79</v>
      </c>
      <c r="D14" s="3">
        <v>2880.73</v>
      </c>
      <c r="E14" s="3">
        <v>2906.67</v>
      </c>
      <c r="F14" s="3">
        <v>2932.61</v>
      </c>
      <c r="G14" s="3">
        <v>2958.55</v>
      </c>
      <c r="H14" s="3">
        <v>2984.49</v>
      </c>
      <c r="I14" s="3">
        <v>3010.43</v>
      </c>
      <c r="J14" s="3">
        <v>3036.38</v>
      </c>
      <c r="K14" s="3">
        <v>3062.32</v>
      </c>
      <c r="L14" s="3">
        <v>3164.11</v>
      </c>
      <c r="M14" s="3">
        <v>3195.21</v>
      </c>
      <c r="N14" s="3">
        <v>3226.34</v>
      </c>
      <c r="O14" s="3">
        <v>3257.45</v>
      </c>
      <c r="P14" s="3">
        <v>3288.57</v>
      </c>
      <c r="Q14" s="3">
        <v>3319.69</v>
      </c>
      <c r="R14" s="3">
        <v>3350.8</v>
      </c>
      <c r="S14" s="3">
        <v>3381.92</v>
      </c>
      <c r="T14" s="3">
        <v>3413.03</v>
      </c>
      <c r="U14" s="3">
        <v>3444.15</v>
      </c>
      <c r="V14" s="3">
        <v>3475.27</v>
      </c>
      <c r="W14" s="3">
        <v>3506.38</v>
      </c>
      <c r="X14" s="3">
        <v>3537.5</v>
      </c>
      <c r="Y14" s="3">
        <v>3568.61</v>
      </c>
      <c r="Z14" s="3">
        <v>3600.29</v>
      </c>
      <c r="AA14" s="3">
        <v>3632.02</v>
      </c>
      <c r="AB14" s="3">
        <v>3663.76</v>
      </c>
      <c r="AC14" s="3">
        <v>3695.49</v>
      </c>
      <c r="AD14" s="3">
        <v>3727.23</v>
      </c>
      <c r="AE14" s="3">
        <v>3758.96</v>
      </c>
      <c r="AF14" s="3">
        <v>3758.96</v>
      </c>
      <c r="AG14" s="3">
        <v>3758.96</v>
      </c>
      <c r="AH14" s="3">
        <v>3758.96</v>
      </c>
      <c r="AI14" s="3">
        <v>3758.96</v>
      </c>
      <c r="AJ14" s="3">
        <v>3758.96</v>
      </c>
      <c r="AK14" s="3">
        <v>3758.96</v>
      </c>
      <c r="AL14" s="3">
        <v>3758.96</v>
      </c>
      <c r="AM14" s="3">
        <v>3758.96</v>
      </c>
      <c r="AN14" s="3">
        <v>3758.96</v>
      </c>
      <c r="AO14" s="3">
        <v>3758.96</v>
      </c>
      <c r="AP14" s="3">
        <v>3758.96</v>
      </c>
      <c r="AQ14" s="3">
        <v>3758.96</v>
      </c>
      <c r="AR14" s="3">
        <v>3758.96</v>
      </c>
      <c r="AS14" s="3">
        <v>3758.96</v>
      </c>
      <c r="AT14" s="3">
        <v>3758.96</v>
      </c>
      <c r="AU14" s="3">
        <v>3758.96</v>
      </c>
      <c r="AV14" s="3">
        <v>3758.96</v>
      </c>
      <c r="AW14" s="3">
        <v>3758.96</v>
      </c>
      <c r="AX14" s="2"/>
    </row>
    <row r="15" spans="1:50" x14ac:dyDescent="0.25">
      <c r="A15" t="s">
        <v>14</v>
      </c>
      <c r="B15" s="3">
        <v>2674.62</v>
      </c>
      <c r="C15" s="3">
        <v>2889.04</v>
      </c>
      <c r="D15" s="3">
        <v>2889.04</v>
      </c>
      <c r="E15" s="3">
        <v>2938.52</v>
      </c>
      <c r="F15" s="3">
        <v>2938.52</v>
      </c>
      <c r="G15" s="3">
        <v>3004.49</v>
      </c>
      <c r="H15" s="3">
        <v>3004.49</v>
      </c>
      <c r="I15" s="3">
        <v>3136.45</v>
      </c>
      <c r="J15" s="3">
        <v>3136.45</v>
      </c>
      <c r="K15" s="3">
        <v>3268.39</v>
      </c>
      <c r="L15" s="3">
        <v>3334.37</v>
      </c>
      <c r="M15" s="3">
        <v>3449.83</v>
      </c>
      <c r="N15" s="3">
        <v>3449.83</v>
      </c>
      <c r="O15" s="3">
        <v>3565.29</v>
      </c>
      <c r="P15" s="3">
        <v>3565.29</v>
      </c>
      <c r="Q15" s="3">
        <v>3682.88</v>
      </c>
      <c r="R15" s="3">
        <v>3682.88</v>
      </c>
      <c r="S15" s="3">
        <v>3800.62</v>
      </c>
      <c r="T15" s="3">
        <v>3800.62</v>
      </c>
      <c r="U15" s="3">
        <v>3918.37</v>
      </c>
      <c r="V15" s="3">
        <v>3918.37</v>
      </c>
      <c r="W15" s="3">
        <v>4036.12</v>
      </c>
      <c r="X15" s="3">
        <v>4036.12</v>
      </c>
      <c r="Y15" s="3">
        <v>4152.3999999999996</v>
      </c>
      <c r="Z15" s="3">
        <v>4152.3999999999996</v>
      </c>
      <c r="AA15" s="3">
        <v>4267.84</v>
      </c>
      <c r="AB15" s="3">
        <v>4267.84</v>
      </c>
      <c r="AC15" s="3">
        <v>4383.28</v>
      </c>
      <c r="AD15" s="3">
        <v>4383.28</v>
      </c>
      <c r="AE15" s="3">
        <v>4498.71</v>
      </c>
      <c r="AF15" s="3">
        <v>4498.71</v>
      </c>
      <c r="AG15" s="3">
        <v>4498.71</v>
      </c>
      <c r="AH15" s="3">
        <v>4498.71</v>
      </c>
      <c r="AI15" s="3">
        <v>4498.71</v>
      </c>
      <c r="AJ15" s="3">
        <v>4498.71</v>
      </c>
      <c r="AK15" s="3">
        <v>4498.71</v>
      </c>
      <c r="AL15" s="3">
        <v>4498.71</v>
      </c>
      <c r="AM15" s="3">
        <v>4498.71</v>
      </c>
      <c r="AN15" s="3">
        <v>4498.71</v>
      </c>
      <c r="AO15" s="3">
        <v>4498.71</v>
      </c>
      <c r="AP15" s="3">
        <v>4498.71</v>
      </c>
      <c r="AQ15" s="3">
        <v>4498.71</v>
      </c>
      <c r="AR15" s="3">
        <v>4498.71</v>
      </c>
      <c r="AS15" s="3">
        <v>4498.71</v>
      </c>
      <c r="AT15" s="3">
        <v>4498.71</v>
      </c>
      <c r="AU15" s="3">
        <v>4498.71</v>
      </c>
      <c r="AV15" s="3">
        <v>4498.71</v>
      </c>
      <c r="AW15" s="3">
        <v>4498.71</v>
      </c>
      <c r="AX15" s="2"/>
    </row>
    <row r="16" spans="1:50" x14ac:dyDescent="0.25">
      <c r="A16" t="s">
        <v>15</v>
      </c>
      <c r="B16" s="3">
        <v>2699.36</v>
      </c>
      <c r="C16" s="3">
        <v>2913.77</v>
      </c>
      <c r="D16" s="3">
        <v>2913.77</v>
      </c>
      <c r="E16" s="3">
        <v>2963.26</v>
      </c>
      <c r="F16" s="3">
        <v>2963.26</v>
      </c>
      <c r="G16" s="3">
        <v>3029.23</v>
      </c>
      <c r="H16" s="3">
        <v>3029.23</v>
      </c>
      <c r="I16" s="3">
        <v>3161.18</v>
      </c>
      <c r="J16" s="3">
        <v>3161.18</v>
      </c>
      <c r="K16" s="3">
        <v>3293.13</v>
      </c>
      <c r="L16" s="3">
        <v>3359.11</v>
      </c>
      <c r="M16" s="3">
        <v>3474.57</v>
      </c>
      <c r="N16" s="3">
        <v>3474.57</v>
      </c>
      <c r="O16" s="3">
        <v>3590.37</v>
      </c>
      <c r="P16" s="3">
        <v>3590.37</v>
      </c>
      <c r="Q16" s="3">
        <v>3708.12</v>
      </c>
      <c r="R16" s="3">
        <v>3708.12</v>
      </c>
      <c r="S16" s="3">
        <v>3825.86</v>
      </c>
      <c r="T16" s="3">
        <v>3825.86</v>
      </c>
      <c r="U16" s="3">
        <v>3943.61</v>
      </c>
      <c r="V16" s="3">
        <v>3943.61</v>
      </c>
      <c r="W16" s="3">
        <v>4061.36</v>
      </c>
      <c r="X16" s="3">
        <v>4061.36</v>
      </c>
      <c r="Y16" s="3">
        <v>4177.1499999999996</v>
      </c>
      <c r="Z16" s="3">
        <v>4177.1499999999996</v>
      </c>
      <c r="AA16" s="3">
        <v>4292.59</v>
      </c>
      <c r="AB16" s="3">
        <v>4292.59</v>
      </c>
      <c r="AC16" s="3">
        <v>4408.0200000000004</v>
      </c>
      <c r="AD16" s="3">
        <v>4408.0200000000004</v>
      </c>
      <c r="AE16" s="3">
        <v>4408.0200000000004</v>
      </c>
      <c r="AF16" s="3">
        <v>4408.0200000000004</v>
      </c>
      <c r="AG16" s="3">
        <v>4408.0200000000004</v>
      </c>
      <c r="AH16" s="3">
        <v>4408.0200000000004</v>
      </c>
      <c r="AI16" s="3">
        <v>4408.0200000000004</v>
      </c>
      <c r="AJ16" s="3">
        <v>4408.0200000000004</v>
      </c>
      <c r="AK16" s="3">
        <v>4408.0200000000004</v>
      </c>
      <c r="AL16" s="3">
        <v>4408.0200000000004</v>
      </c>
      <c r="AM16" s="3">
        <v>4408.0200000000004</v>
      </c>
      <c r="AN16" s="3">
        <v>4408.0200000000004</v>
      </c>
      <c r="AO16" s="3">
        <v>4408.0200000000004</v>
      </c>
      <c r="AP16" s="3">
        <v>4408.0200000000004</v>
      </c>
      <c r="AQ16" s="3">
        <v>4408.0200000000004</v>
      </c>
      <c r="AR16" s="3">
        <v>4408.0200000000004</v>
      </c>
      <c r="AS16" s="3">
        <v>4408.0200000000004</v>
      </c>
      <c r="AT16" s="3">
        <v>4408.0200000000004</v>
      </c>
      <c r="AU16" s="3">
        <v>4408.0200000000004</v>
      </c>
      <c r="AV16" s="3">
        <v>4408.0200000000004</v>
      </c>
      <c r="AW16" s="3">
        <v>4408.0200000000004</v>
      </c>
      <c r="AX16" s="2"/>
    </row>
    <row r="17" spans="1:50" x14ac:dyDescent="0.25">
      <c r="A17" t="s">
        <v>16</v>
      </c>
      <c r="B17" s="3">
        <v>2724.1</v>
      </c>
      <c r="C17" s="3">
        <v>2938.51</v>
      </c>
      <c r="D17" s="3">
        <v>2938.51</v>
      </c>
      <c r="E17" s="3">
        <v>2988</v>
      </c>
      <c r="F17" s="3">
        <v>2988</v>
      </c>
      <c r="G17" s="3">
        <v>3053.97</v>
      </c>
      <c r="H17" s="3">
        <v>3053.97</v>
      </c>
      <c r="I17" s="3">
        <v>3185.92</v>
      </c>
      <c r="J17" s="3">
        <v>3185.92</v>
      </c>
      <c r="K17" s="3">
        <v>3317.88</v>
      </c>
      <c r="L17" s="3">
        <v>3383.85</v>
      </c>
      <c r="M17" s="3">
        <v>3499.3</v>
      </c>
      <c r="N17" s="3">
        <v>3499.3</v>
      </c>
      <c r="O17" s="3">
        <v>3615.6</v>
      </c>
      <c r="P17" s="3">
        <v>3615.6</v>
      </c>
      <c r="Q17" s="3">
        <v>3733.34</v>
      </c>
      <c r="R17" s="3">
        <v>3733.34</v>
      </c>
      <c r="S17" s="3">
        <v>3851.09</v>
      </c>
      <c r="T17" s="3">
        <v>3851.09</v>
      </c>
      <c r="U17" s="3">
        <v>3968.84</v>
      </c>
      <c r="V17" s="3">
        <v>3968.84</v>
      </c>
      <c r="W17" s="3">
        <v>4086.44</v>
      </c>
      <c r="X17" s="3">
        <v>4086.44</v>
      </c>
      <c r="Y17" s="3">
        <v>4201.88</v>
      </c>
      <c r="Z17" s="3">
        <v>4201.88</v>
      </c>
      <c r="AA17" s="3">
        <v>4317.3100000000004</v>
      </c>
      <c r="AB17" s="3">
        <v>4317.3100000000004</v>
      </c>
      <c r="AC17" s="3">
        <v>4432.75</v>
      </c>
      <c r="AD17" s="3">
        <v>4432.75</v>
      </c>
      <c r="AE17" s="3">
        <v>4548.1899999999996</v>
      </c>
      <c r="AF17" s="3">
        <v>4548.1899999999996</v>
      </c>
      <c r="AG17" s="3">
        <v>4548.1899999999996</v>
      </c>
      <c r="AH17" s="3">
        <v>4548.1899999999996</v>
      </c>
      <c r="AI17" s="3">
        <v>4548.1899999999996</v>
      </c>
      <c r="AJ17" s="3">
        <v>4548.1899999999996</v>
      </c>
      <c r="AK17" s="3">
        <v>4548.1899999999996</v>
      </c>
      <c r="AL17" s="3">
        <v>4548.1899999999996</v>
      </c>
      <c r="AM17" s="3">
        <v>4548.1899999999996</v>
      </c>
      <c r="AN17" s="3">
        <v>4548.1899999999996</v>
      </c>
      <c r="AO17" s="3">
        <v>4548.1899999999996</v>
      </c>
      <c r="AP17" s="3">
        <v>4548.1899999999996</v>
      </c>
      <c r="AQ17" s="3">
        <v>4548.1899999999996</v>
      </c>
      <c r="AR17" s="3">
        <v>4548.1899999999996</v>
      </c>
      <c r="AS17" s="3">
        <v>4548.1899999999996</v>
      </c>
      <c r="AT17" s="3">
        <v>4548.1899999999996</v>
      </c>
      <c r="AU17" s="3">
        <v>4548.1899999999996</v>
      </c>
      <c r="AV17" s="3">
        <v>4548.1899999999996</v>
      </c>
      <c r="AW17" s="3">
        <v>4548.1899999999996</v>
      </c>
      <c r="AX17" s="2"/>
    </row>
    <row r="18" spans="1:50" x14ac:dyDescent="0.25">
      <c r="A18" t="s">
        <v>17</v>
      </c>
      <c r="B18" s="3">
        <v>2724.09</v>
      </c>
      <c r="C18" s="3">
        <v>2930.26</v>
      </c>
      <c r="D18" s="3">
        <v>2930.26</v>
      </c>
      <c r="E18" s="3">
        <v>2979.75</v>
      </c>
      <c r="F18" s="3">
        <v>2979.75</v>
      </c>
      <c r="G18" s="3">
        <v>3029.24</v>
      </c>
      <c r="H18" s="3">
        <v>3029.24</v>
      </c>
      <c r="I18" s="3">
        <v>3078.72</v>
      </c>
      <c r="J18" s="3">
        <v>3078.72</v>
      </c>
      <c r="K18" s="3">
        <v>3128.22</v>
      </c>
      <c r="L18" s="3">
        <v>3194.19</v>
      </c>
      <c r="M18" s="3">
        <v>3260.16</v>
      </c>
      <c r="N18" s="3">
        <v>3260.16</v>
      </c>
      <c r="O18" s="3">
        <v>3326.13</v>
      </c>
      <c r="P18" s="3">
        <v>3326.13</v>
      </c>
      <c r="Q18" s="3">
        <v>3392.11</v>
      </c>
      <c r="R18" s="3">
        <v>3392.11</v>
      </c>
      <c r="S18" s="3">
        <v>3458.08</v>
      </c>
      <c r="T18" s="3">
        <v>3458.08</v>
      </c>
      <c r="U18" s="3">
        <v>3524.05</v>
      </c>
      <c r="V18" s="3">
        <v>3524.05</v>
      </c>
      <c r="W18" s="3">
        <v>3590.36</v>
      </c>
      <c r="X18" s="3">
        <v>3590.36</v>
      </c>
      <c r="Y18" s="3">
        <v>3657.64</v>
      </c>
      <c r="Z18" s="3">
        <v>3657.64</v>
      </c>
      <c r="AA18" s="3">
        <v>3724.91</v>
      </c>
      <c r="AB18" s="3">
        <v>3724.91</v>
      </c>
      <c r="AC18" s="3">
        <v>3792.19</v>
      </c>
      <c r="AD18" s="3">
        <v>3792.19</v>
      </c>
      <c r="AE18" s="3">
        <v>3859.46</v>
      </c>
      <c r="AF18" s="3">
        <v>3859.46</v>
      </c>
      <c r="AG18" s="3">
        <v>3926.74</v>
      </c>
      <c r="AH18" s="3">
        <v>3926.74</v>
      </c>
      <c r="AI18" s="3">
        <v>3926.74</v>
      </c>
      <c r="AJ18" s="3">
        <v>3926.74</v>
      </c>
      <c r="AK18" s="3">
        <v>3926.74</v>
      </c>
      <c r="AL18" s="3">
        <v>3926.74</v>
      </c>
      <c r="AM18" s="3">
        <v>3926.74</v>
      </c>
      <c r="AN18" s="3">
        <v>3926.74</v>
      </c>
      <c r="AO18" s="3">
        <v>3926.74</v>
      </c>
      <c r="AP18" s="3">
        <v>3926.74</v>
      </c>
      <c r="AQ18" s="3">
        <v>3926.74</v>
      </c>
      <c r="AR18" s="3">
        <v>3926.74</v>
      </c>
      <c r="AS18" s="3">
        <v>3926.74</v>
      </c>
      <c r="AT18" s="3">
        <v>3926.74</v>
      </c>
      <c r="AU18" s="3">
        <v>3926.74</v>
      </c>
      <c r="AV18" s="3">
        <v>3926.74</v>
      </c>
      <c r="AW18" s="3">
        <v>3926.74</v>
      </c>
      <c r="AX18" s="2"/>
    </row>
    <row r="19" spans="1:50" x14ac:dyDescent="0.25">
      <c r="A19" t="s">
        <v>18</v>
      </c>
      <c r="B19" s="3">
        <v>2724.09</v>
      </c>
      <c r="C19" s="3">
        <v>2930.26</v>
      </c>
      <c r="D19" s="3">
        <v>2930.26</v>
      </c>
      <c r="E19" s="3">
        <v>2979.75</v>
      </c>
      <c r="F19" s="3">
        <v>2979.75</v>
      </c>
      <c r="G19" s="3">
        <v>3029.24</v>
      </c>
      <c r="H19" s="3">
        <v>3029.24</v>
      </c>
      <c r="I19" s="3">
        <v>3425.1</v>
      </c>
      <c r="J19" s="3">
        <v>3425.1</v>
      </c>
      <c r="K19" s="3">
        <v>3474.59</v>
      </c>
      <c r="L19" s="3">
        <v>3540.56</v>
      </c>
      <c r="M19" s="3">
        <v>3607.2</v>
      </c>
      <c r="N19" s="3">
        <v>3607.2</v>
      </c>
      <c r="O19" s="3">
        <v>3674.48</v>
      </c>
      <c r="P19" s="3">
        <v>3674.48</v>
      </c>
      <c r="Q19" s="3">
        <v>3741.75</v>
      </c>
      <c r="R19" s="3">
        <v>3741.75</v>
      </c>
      <c r="S19" s="3">
        <v>3809.03</v>
      </c>
      <c r="T19" s="3">
        <v>3809.03</v>
      </c>
      <c r="U19" s="3">
        <v>3876.31</v>
      </c>
      <c r="V19" s="3">
        <v>3876.31</v>
      </c>
      <c r="W19" s="3">
        <v>3943.59</v>
      </c>
      <c r="X19" s="3">
        <v>3943.59</v>
      </c>
      <c r="Y19" s="3">
        <v>4010.86</v>
      </c>
      <c r="Z19" s="3">
        <v>4010.86</v>
      </c>
      <c r="AA19" s="3">
        <v>4078.14</v>
      </c>
      <c r="AB19" s="3">
        <v>4078.14</v>
      </c>
      <c r="AC19" s="3">
        <v>4144.12</v>
      </c>
      <c r="AD19" s="3">
        <v>4144.12</v>
      </c>
      <c r="AE19" s="3">
        <v>4210.08</v>
      </c>
      <c r="AF19" s="3">
        <v>4210.08</v>
      </c>
      <c r="AG19" s="3">
        <v>4276.03</v>
      </c>
      <c r="AH19" s="3">
        <v>4276.03</v>
      </c>
      <c r="AI19" s="3">
        <v>4276.03</v>
      </c>
      <c r="AJ19" s="3">
        <v>4276.03</v>
      </c>
      <c r="AK19" s="3">
        <v>4276.03</v>
      </c>
      <c r="AL19" s="3">
        <v>4276.03</v>
      </c>
      <c r="AM19" s="3">
        <v>4276.03</v>
      </c>
      <c r="AN19" s="3">
        <v>4276.03</v>
      </c>
      <c r="AO19" s="3">
        <v>4276.03</v>
      </c>
      <c r="AP19" s="3">
        <v>4276.03</v>
      </c>
      <c r="AQ19" s="3">
        <v>4276.03</v>
      </c>
      <c r="AR19" s="3">
        <v>4276.03</v>
      </c>
      <c r="AS19" s="3">
        <v>4276.03</v>
      </c>
      <c r="AT19" s="3">
        <v>4276.03</v>
      </c>
      <c r="AU19" s="3">
        <v>4276.03</v>
      </c>
      <c r="AV19" s="3">
        <v>4276.03</v>
      </c>
      <c r="AW19" s="3">
        <v>4276.03</v>
      </c>
      <c r="AX19" s="2"/>
    </row>
    <row r="20" spans="1:50" x14ac:dyDescent="0.25">
      <c r="A20" t="s">
        <v>20</v>
      </c>
      <c r="B20" s="3">
        <v>2757.09</v>
      </c>
      <c r="C20" s="3">
        <v>2971.51</v>
      </c>
      <c r="D20" s="3">
        <v>2971.51</v>
      </c>
      <c r="E20" s="3">
        <v>3020.99</v>
      </c>
      <c r="F20" s="3">
        <v>3020.99</v>
      </c>
      <c r="G20" s="3">
        <v>3086.96</v>
      </c>
      <c r="H20" s="3">
        <v>3086.96</v>
      </c>
      <c r="I20" s="3">
        <v>3218.92</v>
      </c>
      <c r="J20" s="3">
        <v>3218.92</v>
      </c>
      <c r="K20" s="3">
        <v>3350.87</v>
      </c>
      <c r="L20" s="3">
        <v>3416.83</v>
      </c>
      <c r="M20" s="3">
        <v>3532.29</v>
      </c>
      <c r="N20" s="3">
        <v>3532.29</v>
      </c>
      <c r="O20" s="3">
        <v>3649.24</v>
      </c>
      <c r="P20" s="3">
        <v>3649.24</v>
      </c>
      <c r="Q20" s="3">
        <v>3766.99</v>
      </c>
      <c r="R20" s="3">
        <v>3766.99</v>
      </c>
      <c r="S20" s="3">
        <v>3884.74</v>
      </c>
      <c r="T20" s="3">
        <v>3884.74</v>
      </c>
      <c r="U20" s="3">
        <v>4002.48</v>
      </c>
      <c r="V20" s="3">
        <v>4002.48</v>
      </c>
      <c r="W20" s="3">
        <v>4119.43</v>
      </c>
      <c r="X20" s="3">
        <v>4119.43</v>
      </c>
      <c r="Y20" s="3">
        <v>4234.87</v>
      </c>
      <c r="Z20" s="3">
        <v>4234.87</v>
      </c>
      <c r="AA20" s="3">
        <v>4350.3</v>
      </c>
      <c r="AB20" s="3">
        <v>4350.3</v>
      </c>
      <c r="AC20" s="3">
        <v>4465.74</v>
      </c>
      <c r="AD20" s="3">
        <v>4465.74</v>
      </c>
      <c r="AE20" s="3">
        <v>4581.18</v>
      </c>
      <c r="AF20" s="3">
        <v>4581.18</v>
      </c>
      <c r="AG20" s="3">
        <v>4581.18</v>
      </c>
      <c r="AH20" s="3">
        <v>4581.18</v>
      </c>
      <c r="AI20" s="3">
        <v>4581.18</v>
      </c>
      <c r="AJ20" s="3">
        <v>4581.18</v>
      </c>
      <c r="AK20" s="3">
        <v>4581.18</v>
      </c>
      <c r="AL20" s="3">
        <v>4581.18</v>
      </c>
      <c r="AM20" s="3">
        <v>4581.18</v>
      </c>
      <c r="AN20" s="3">
        <v>4581.18</v>
      </c>
      <c r="AO20" s="3">
        <v>4581.18</v>
      </c>
      <c r="AP20" s="3">
        <v>4581.18</v>
      </c>
      <c r="AQ20" s="3">
        <v>4581.18</v>
      </c>
      <c r="AR20" s="3">
        <v>4581.18</v>
      </c>
      <c r="AS20" s="3">
        <v>4581.18</v>
      </c>
      <c r="AT20" s="3">
        <v>4581.18</v>
      </c>
      <c r="AU20" s="3">
        <v>4581.18</v>
      </c>
      <c r="AV20" s="3">
        <v>4581.18</v>
      </c>
      <c r="AW20" s="3">
        <v>4581.18</v>
      </c>
      <c r="AX20" s="2"/>
    </row>
    <row r="21" spans="1:50" x14ac:dyDescent="0.25">
      <c r="A21" t="s">
        <v>21</v>
      </c>
      <c r="B21" s="3">
        <v>2823.06</v>
      </c>
      <c r="C21" s="3">
        <v>3037.48</v>
      </c>
      <c r="D21" s="3">
        <v>3037.48</v>
      </c>
      <c r="E21" s="3">
        <v>3086.96</v>
      </c>
      <c r="F21" s="3">
        <v>3086.96</v>
      </c>
      <c r="G21" s="3">
        <v>3152.94</v>
      </c>
      <c r="H21" s="3">
        <v>3152.94</v>
      </c>
      <c r="I21" s="3">
        <v>3284.89</v>
      </c>
      <c r="J21" s="3">
        <v>3284.89</v>
      </c>
      <c r="K21" s="3">
        <v>3416.83</v>
      </c>
      <c r="L21" s="3">
        <v>3482.81</v>
      </c>
      <c r="M21" s="3">
        <v>3598.78</v>
      </c>
      <c r="N21" s="3">
        <v>3598.78</v>
      </c>
      <c r="O21" s="3">
        <v>3716.53</v>
      </c>
      <c r="P21" s="3">
        <v>3716.53</v>
      </c>
      <c r="Q21" s="3">
        <v>3834.27</v>
      </c>
      <c r="R21" s="3">
        <v>3834.27</v>
      </c>
      <c r="S21" s="3">
        <v>3952.02</v>
      </c>
      <c r="T21" s="3">
        <v>3952.02</v>
      </c>
      <c r="U21" s="3">
        <v>4069.77</v>
      </c>
      <c r="V21" s="3">
        <v>4069.77</v>
      </c>
      <c r="W21" s="3">
        <v>4185.3900000000003</v>
      </c>
      <c r="X21" s="3">
        <v>4185.3900000000003</v>
      </c>
      <c r="Y21" s="3">
        <v>4300.83</v>
      </c>
      <c r="Z21" s="3">
        <v>4300.83</v>
      </c>
      <c r="AA21" s="3">
        <v>4416.26</v>
      </c>
      <c r="AB21" s="3">
        <v>4416.26</v>
      </c>
      <c r="AC21" s="3">
        <v>4531.7</v>
      </c>
      <c r="AD21" s="3">
        <v>4531.7</v>
      </c>
      <c r="AE21" s="3">
        <v>4647.1400000000003</v>
      </c>
      <c r="AF21" s="3">
        <v>4647.1400000000003</v>
      </c>
      <c r="AG21" s="3">
        <v>4647.1400000000003</v>
      </c>
      <c r="AH21" s="3">
        <v>4647.1400000000003</v>
      </c>
      <c r="AI21" s="3">
        <v>4647.1400000000003</v>
      </c>
      <c r="AJ21" s="3">
        <v>4647.1400000000003</v>
      </c>
      <c r="AK21" s="3">
        <v>4647.1400000000003</v>
      </c>
      <c r="AL21" s="3">
        <v>4647.1400000000003</v>
      </c>
      <c r="AM21" s="3">
        <v>4647.1400000000003</v>
      </c>
      <c r="AN21" s="3">
        <v>4647.1400000000003</v>
      </c>
      <c r="AO21" s="3">
        <v>4647.1400000000003</v>
      </c>
      <c r="AP21" s="3">
        <v>4647.1400000000003</v>
      </c>
      <c r="AQ21" s="3">
        <v>4647.1400000000003</v>
      </c>
      <c r="AR21" s="3">
        <v>4647.1400000000003</v>
      </c>
      <c r="AS21" s="3">
        <v>4647.1400000000003</v>
      </c>
      <c r="AT21" s="3">
        <v>4647.1400000000003</v>
      </c>
      <c r="AU21" s="3">
        <v>4647.1400000000003</v>
      </c>
      <c r="AV21" s="3">
        <v>4647.1400000000003</v>
      </c>
      <c r="AW21" s="3">
        <v>4647.1400000000003</v>
      </c>
      <c r="AX21" s="2"/>
    </row>
    <row r="22" spans="1:50" x14ac:dyDescent="0.25">
      <c r="A22" t="s">
        <v>19</v>
      </c>
      <c r="B22" s="3">
        <v>2823.06</v>
      </c>
      <c r="C22" s="3">
        <v>3037.48</v>
      </c>
      <c r="D22" s="3">
        <v>3037.48</v>
      </c>
      <c r="E22" s="3">
        <v>3086.96</v>
      </c>
      <c r="F22" s="3">
        <v>3086.96</v>
      </c>
      <c r="G22" s="3">
        <v>3152.94</v>
      </c>
      <c r="H22" s="3">
        <v>3152.94</v>
      </c>
      <c r="I22" s="3">
        <v>3579.16</v>
      </c>
      <c r="J22" s="3">
        <v>3579.16</v>
      </c>
      <c r="K22" s="3">
        <v>3680.08</v>
      </c>
      <c r="L22" s="3">
        <v>3747.36</v>
      </c>
      <c r="M22" s="3">
        <v>3848.27</v>
      </c>
      <c r="N22" s="3">
        <v>3848.27</v>
      </c>
      <c r="O22" s="3">
        <v>3949.2</v>
      </c>
      <c r="P22" s="3">
        <v>3949.2</v>
      </c>
      <c r="Q22" s="3">
        <v>4050.11</v>
      </c>
      <c r="R22" s="3">
        <v>4050.11</v>
      </c>
      <c r="S22" s="3">
        <v>4149.63</v>
      </c>
      <c r="T22" s="3">
        <v>4149.63</v>
      </c>
      <c r="U22" s="3">
        <v>4248.57</v>
      </c>
      <c r="V22" s="3">
        <v>4248.57</v>
      </c>
      <c r="W22" s="3">
        <v>4347.51</v>
      </c>
      <c r="X22" s="3">
        <v>4347.51</v>
      </c>
      <c r="Y22" s="3">
        <v>4446.45</v>
      </c>
      <c r="Z22" s="3">
        <v>4446.45</v>
      </c>
      <c r="AA22" s="3">
        <v>4545.3900000000003</v>
      </c>
      <c r="AB22" s="3">
        <v>4545.3900000000003</v>
      </c>
      <c r="AC22" s="3">
        <v>4644.33</v>
      </c>
      <c r="AD22" s="3">
        <v>4644.33</v>
      </c>
      <c r="AE22" s="3">
        <v>4644.33</v>
      </c>
      <c r="AF22" s="3">
        <v>4644.33</v>
      </c>
      <c r="AG22" s="3">
        <v>4644.33</v>
      </c>
      <c r="AH22" s="3">
        <v>4644.33</v>
      </c>
      <c r="AI22" s="3">
        <v>4644.33</v>
      </c>
      <c r="AJ22" s="3">
        <v>4644.33</v>
      </c>
      <c r="AK22" s="3">
        <v>4644.33</v>
      </c>
      <c r="AL22" s="3">
        <v>4644.33</v>
      </c>
      <c r="AM22" s="3">
        <v>4644.33</v>
      </c>
      <c r="AN22" s="3">
        <v>4644.33</v>
      </c>
      <c r="AO22" s="3">
        <v>4644.33</v>
      </c>
      <c r="AP22" s="3">
        <v>4644.33</v>
      </c>
      <c r="AQ22" s="3">
        <v>4644.33</v>
      </c>
      <c r="AR22" s="3">
        <v>4644.33</v>
      </c>
      <c r="AS22" s="3">
        <v>4644.33</v>
      </c>
      <c r="AT22" s="3">
        <v>4644.33</v>
      </c>
      <c r="AU22" s="3">
        <v>4644.33</v>
      </c>
      <c r="AV22" s="3">
        <v>4644.33</v>
      </c>
      <c r="AW22" s="3">
        <v>4644.33</v>
      </c>
      <c r="AX22" s="2"/>
    </row>
    <row r="23" spans="1:50" x14ac:dyDescent="0.25">
      <c r="A23" t="s">
        <v>22</v>
      </c>
      <c r="B23" s="3">
        <v>2839.55</v>
      </c>
      <c r="C23" s="3">
        <v>3045.72</v>
      </c>
      <c r="D23" s="3">
        <v>3045.72</v>
      </c>
      <c r="E23" s="3">
        <v>3095.21</v>
      </c>
      <c r="F23" s="3">
        <v>3095.21</v>
      </c>
      <c r="G23" s="3">
        <v>3144.7</v>
      </c>
      <c r="H23" s="3">
        <v>3144.7</v>
      </c>
      <c r="I23" s="3">
        <v>3194.18</v>
      </c>
      <c r="J23" s="3">
        <v>3194.18</v>
      </c>
      <c r="K23" s="3">
        <v>3243.67</v>
      </c>
      <c r="L23" s="3">
        <v>3309.64</v>
      </c>
      <c r="M23" s="3">
        <v>3375.61</v>
      </c>
      <c r="N23" s="3">
        <v>3375.61</v>
      </c>
      <c r="O23" s="3">
        <v>3441.59</v>
      </c>
      <c r="P23" s="3">
        <v>3441.59</v>
      </c>
      <c r="Q23" s="3">
        <v>3507.56</v>
      </c>
      <c r="R23" s="3">
        <v>3507.56</v>
      </c>
      <c r="S23" s="3">
        <v>3573.55</v>
      </c>
      <c r="T23" s="3">
        <v>3573.55</v>
      </c>
      <c r="U23" s="3">
        <v>3640.82</v>
      </c>
      <c r="V23" s="3">
        <v>3640.82</v>
      </c>
      <c r="W23" s="3">
        <v>3708.1</v>
      </c>
      <c r="X23" s="3">
        <v>3708.1</v>
      </c>
      <c r="Y23" s="3">
        <v>3775.38</v>
      </c>
      <c r="Z23" s="3">
        <v>3775.38</v>
      </c>
      <c r="AA23" s="3">
        <v>3842.65</v>
      </c>
      <c r="AB23" s="3">
        <v>3842.65</v>
      </c>
      <c r="AC23" s="3">
        <v>3909.93</v>
      </c>
      <c r="AD23" s="3">
        <v>3909.93</v>
      </c>
      <c r="AE23" s="3">
        <v>3977.21</v>
      </c>
      <c r="AF23" s="3">
        <v>3977.21</v>
      </c>
      <c r="AG23" s="3">
        <v>4044.48</v>
      </c>
      <c r="AH23" s="3">
        <v>4044.48</v>
      </c>
      <c r="AI23" s="3">
        <v>4044.48</v>
      </c>
      <c r="AJ23" s="3">
        <v>4044.48</v>
      </c>
      <c r="AK23" s="3">
        <v>4044.48</v>
      </c>
      <c r="AL23" s="3">
        <v>4044.48</v>
      </c>
      <c r="AM23" s="3">
        <v>4044.48</v>
      </c>
      <c r="AN23" s="3">
        <v>4044.48</v>
      </c>
      <c r="AO23" s="3">
        <v>4044.48</v>
      </c>
      <c r="AP23" s="3">
        <v>4044.48</v>
      </c>
      <c r="AQ23" s="3">
        <v>4044.48</v>
      </c>
      <c r="AR23" s="3">
        <v>4044.48</v>
      </c>
      <c r="AS23" s="3">
        <v>4044.48</v>
      </c>
      <c r="AT23" s="3">
        <v>4044.48</v>
      </c>
      <c r="AU23" s="3">
        <v>4044.48</v>
      </c>
      <c r="AV23" s="3">
        <v>4044.48</v>
      </c>
      <c r="AW23" s="3">
        <v>4044.48</v>
      </c>
      <c r="AX23" s="2"/>
    </row>
    <row r="24" spans="1:50" x14ac:dyDescent="0.25">
      <c r="A24" t="s">
        <v>23</v>
      </c>
      <c r="B24" s="3">
        <v>2901.22</v>
      </c>
      <c r="C24" s="3">
        <v>3092.09</v>
      </c>
      <c r="D24" s="3">
        <v>3106.35</v>
      </c>
      <c r="E24" s="3">
        <v>3120.61</v>
      </c>
      <c r="F24" s="3">
        <v>3134.87</v>
      </c>
      <c r="G24" s="3">
        <v>3149.13</v>
      </c>
      <c r="H24" s="3">
        <v>3163.4</v>
      </c>
      <c r="I24" s="3">
        <v>3177.66</v>
      </c>
      <c r="J24" s="3">
        <v>3191.93</v>
      </c>
      <c r="K24" s="3">
        <v>3206.18</v>
      </c>
      <c r="L24" s="3">
        <v>3290.83</v>
      </c>
      <c r="M24" s="3">
        <v>3305.09</v>
      </c>
      <c r="N24" s="3">
        <v>3319.35</v>
      </c>
      <c r="O24" s="3">
        <v>3333.62</v>
      </c>
      <c r="P24" s="3">
        <v>3347.88</v>
      </c>
      <c r="Q24" s="3">
        <v>3362.14</v>
      </c>
      <c r="R24" s="3">
        <v>3376.4</v>
      </c>
      <c r="S24" s="3">
        <v>3390.66</v>
      </c>
      <c r="T24" s="3">
        <v>3404.93</v>
      </c>
      <c r="U24" s="3">
        <v>3419.18</v>
      </c>
      <c r="V24" s="3">
        <v>3433.44</v>
      </c>
      <c r="W24" s="3">
        <v>3447.71</v>
      </c>
      <c r="X24" s="3">
        <v>3461.97</v>
      </c>
      <c r="Y24" s="3">
        <v>3476.24</v>
      </c>
      <c r="Z24" s="3">
        <v>3490.49</v>
      </c>
      <c r="AA24" s="3">
        <v>3504.75</v>
      </c>
      <c r="AB24" s="3">
        <v>3519.02</v>
      </c>
      <c r="AC24" s="3">
        <v>3533.28</v>
      </c>
      <c r="AD24" s="3">
        <v>3533.28</v>
      </c>
      <c r="AE24" s="3">
        <v>3533.28</v>
      </c>
      <c r="AF24" s="3">
        <v>3533.28</v>
      </c>
      <c r="AG24" s="3">
        <v>3533.28</v>
      </c>
      <c r="AH24" s="3">
        <v>3533.28</v>
      </c>
      <c r="AI24" s="3">
        <v>3533.28</v>
      </c>
      <c r="AJ24" s="3">
        <v>3533.28</v>
      </c>
      <c r="AK24" s="3">
        <v>3533.28</v>
      </c>
      <c r="AL24" s="3">
        <v>3533.28</v>
      </c>
      <c r="AM24" s="3">
        <v>3533.28</v>
      </c>
      <c r="AN24" s="3">
        <v>3533.28</v>
      </c>
      <c r="AO24" s="3">
        <v>3533.28</v>
      </c>
      <c r="AP24" s="3">
        <v>3533.28</v>
      </c>
      <c r="AQ24" s="3">
        <v>3533.28</v>
      </c>
      <c r="AR24" s="3">
        <v>3533.28</v>
      </c>
      <c r="AS24" s="3">
        <v>3533.28</v>
      </c>
      <c r="AT24" s="3">
        <v>3533.28</v>
      </c>
      <c r="AU24" s="3">
        <v>3533.28</v>
      </c>
      <c r="AV24" s="3">
        <v>3533.28</v>
      </c>
      <c r="AW24" s="3">
        <v>3533.28</v>
      </c>
      <c r="AX24" s="2"/>
    </row>
    <row r="25" spans="1:50" x14ac:dyDescent="0.25">
      <c r="A25" t="s">
        <v>24</v>
      </c>
      <c r="B25" s="3">
        <v>2905.52</v>
      </c>
      <c r="C25" s="3">
        <v>3119.94</v>
      </c>
      <c r="D25" s="3">
        <v>3119.94</v>
      </c>
      <c r="E25" s="3">
        <v>3169.42</v>
      </c>
      <c r="F25" s="3">
        <v>3169.42</v>
      </c>
      <c r="G25" s="3">
        <v>3235.41</v>
      </c>
      <c r="H25" s="3">
        <v>3235.41</v>
      </c>
      <c r="I25" s="3">
        <v>3367.35</v>
      </c>
      <c r="J25" s="3">
        <v>3367.35</v>
      </c>
      <c r="K25" s="3">
        <v>3499.3</v>
      </c>
      <c r="L25" s="3">
        <v>3565.28</v>
      </c>
      <c r="M25" s="3">
        <v>3682.88</v>
      </c>
      <c r="N25" s="3">
        <v>3682.88</v>
      </c>
      <c r="O25" s="3">
        <v>3800.62</v>
      </c>
      <c r="P25" s="3">
        <v>3800.62</v>
      </c>
      <c r="Q25" s="3">
        <v>3918.37</v>
      </c>
      <c r="R25" s="3">
        <v>3918.37</v>
      </c>
      <c r="S25" s="3">
        <v>4036.11</v>
      </c>
      <c r="T25" s="3">
        <v>4036.11</v>
      </c>
      <c r="U25" s="3">
        <v>4152.3900000000003</v>
      </c>
      <c r="V25" s="3">
        <v>4152.3900000000003</v>
      </c>
      <c r="W25" s="3">
        <v>4267.84</v>
      </c>
      <c r="X25" s="3">
        <v>4267.84</v>
      </c>
      <c r="Y25" s="3">
        <v>4383.2700000000004</v>
      </c>
      <c r="Z25" s="3">
        <v>4383.2700000000004</v>
      </c>
      <c r="AA25" s="3">
        <v>4498.71</v>
      </c>
      <c r="AB25" s="3">
        <v>4498.71</v>
      </c>
      <c r="AC25" s="3">
        <v>4614.1499999999996</v>
      </c>
      <c r="AD25" s="3">
        <v>4614.1499999999996</v>
      </c>
      <c r="AE25" s="3">
        <v>4729.58</v>
      </c>
      <c r="AF25" s="3">
        <v>4729.58</v>
      </c>
      <c r="AG25" s="3">
        <v>4729.58</v>
      </c>
      <c r="AH25" s="3">
        <v>4729.58</v>
      </c>
      <c r="AI25" s="3">
        <v>4729.58</v>
      </c>
      <c r="AJ25" s="3">
        <v>4729.58</v>
      </c>
      <c r="AK25" s="3">
        <v>4729.58</v>
      </c>
      <c r="AL25" s="3">
        <v>4729.58</v>
      </c>
      <c r="AM25" s="3">
        <v>4729.58</v>
      </c>
      <c r="AN25" s="3">
        <v>4729.58</v>
      </c>
      <c r="AO25" s="3">
        <v>4729.58</v>
      </c>
      <c r="AP25" s="3">
        <v>4729.58</v>
      </c>
      <c r="AQ25" s="3">
        <v>4729.58</v>
      </c>
      <c r="AR25" s="3">
        <v>4729.58</v>
      </c>
      <c r="AS25" s="3">
        <v>4729.58</v>
      </c>
      <c r="AT25" s="3">
        <v>4729.58</v>
      </c>
      <c r="AU25" s="3">
        <v>4729.58</v>
      </c>
      <c r="AV25" s="3">
        <v>4729.58</v>
      </c>
      <c r="AW25" s="3">
        <v>4729.58</v>
      </c>
      <c r="AX25" s="2"/>
    </row>
    <row r="26" spans="1:50" x14ac:dyDescent="0.25">
      <c r="A26" t="s">
        <v>25</v>
      </c>
      <c r="B26" s="3">
        <v>2955.01</v>
      </c>
      <c r="C26" s="3">
        <v>3161.17</v>
      </c>
      <c r="D26" s="3">
        <v>3161.17</v>
      </c>
      <c r="E26" s="3">
        <v>3210.67</v>
      </c>
      <c r="F26" s="3">
        <v>3210.67</v>
      </c>
      <c r="G26" s="3">
        <v>3260.15</v>
      </c>
      <c r="H26" s="3">
        <v>3260.15</v>
      </c>
      <c r="I26" s="3">
        <v>3309.64</v>
      </c>
      <c r="J26" s="3">
        <v>3309.64</v>
      </c>
      <c r="K26" s="3">
        <v>3359.13</v>
      </c>
      <c r="L26" s="3">
        <v>3425.1</v>
      </c>
      <c r="M26" s="3">
        <v>3491.07</v>
      </c>
      <c r="N26" s="3">
        <v>3491.07</v>
      </c>
      <c r="O26" s="3">
        <v>3557.05</v>
      </c>
      <c r="P26" s="3">
        <v>3557.05</v>
      </c>
      <c r="Q26" s="3">
        <v>3624</v>
      </c>
      <c r="R26" s="3">
        <v>3624</v>
      </c>
      <c r="S26" s="3">
        <v>3691.28</v>
      </c>
      <c r="T26" s="3">
        <v>3691.28</v>
      </c>
      <c r="U26" s="3">
        <v>3758.56</v>
      </c>
      <c r="V26" s="3">
        <v>3758.56</v>
      </c>
      <c r="W26" s="3">
        <v>3825.83</v>
      </c>
      <c r="X26" s="3">
        <v>3825.83</v>
      </c>
      <c r="Y26" s="3">
        <v>3893.11</v>
      </c>
      <c r="Z26" s="3">
        <v>3893.11</v>
      </c>
      <c r="AA26" s="3">
        <v>3960.38</v>
      </c>
      <c r="AB26" s="3">
        <v>3960.38</v>
      </c>
      <c r="AC26" s="3">
        <v>4027.66</v>
      </c>
      <c r="AD26" s="3">
        <v>4027.66</v>
      </c>
      <c r="AE26" s="3">
        <v>4094.64</v>
      </c>
      <c r="AF26" s="3">
        <v>4094.64</v>
      </c>
      <c r="AG26" s="3">
        <v>4160.59</v>
      </c>
      <c r="AH26" s="3">
        <v>4160.59</v>
      </c>
      <c r="AI26" s="3">
        <v>4160.59</v>
      </c>
      <c r="AJ26" s="3">
        <v>4160.59</v>
      </c>
      <c r="AK26" s="3">
        <v>4160.59</v>
      </c>
      <c r="AL26" s="3">
        <v>4160.59</v>
      </c>
      <c r="AM26" s="3">
        <v>4160.59</v>
      </c>
      <c r="AN26" s="3">
        <v>4160.59</v>
      </c>
      <c r="AO26" s="3">
        <v>4160.59</v>
      </c>
      <c r="AP26" s="3">
        <v>4160.59</v>
      </c>
      <c r="AQ26" s="3">
        <v>4160.59</v>
      </c>
      <c r="AR26" s="3">
        <v>4160.59</v>
      </c>
      <c r="AS26" s="3">
        <v>4160.59</v>
      </c>
      <c r="AT26" s="3">
        <v>4160.59</v>
      </c>
      <c r="AU26" s="3">
        <v>4160.59</v>
      </c>
      <c r="AV26" s="3">
        <v>4160.59</v>
      </c>
      <c r="AW26" s="3">
        <v>4160.59</v>
      </c>
      <c r="AX26" s="2"/>
    </row>
    <row r="27" spans="1:50" x14ac:dyDescent="0.25">
      <c r="A27" t="s">
        <v>26</v>
      </c>
      <c r="B27" s="3">
        <v>2546.19</v>
      </c>
      <c r="C27" s="3">
        <v>2760.61</v>
      </c>
      <c r="D27" s="3">
        <v>2784.49</v>
      </c>
      <c r="E27" s="3">
        <v>2808.37</v>
      </c>
      <c r="F27" s="3">
        <v>2832.25</v>
      </c>
      <c r="G27" s="3">
        <v>2856.13</v>
      </c>
      <c r="H27" s="3">
        <v>2913.86</v>
      </c>
      <c r="I27" s="3">
        <v>2971.58</v>
      </c>
      <c r="J27" s="3">
        <v>3029.3</v>
      </c>
      <c r="K27" s="3">
        <v>3087.02</v>
      </c>
      <c r="L27" s="3">
        <v>3210.73</v>
      </c>
      <c r="M27" s="3">
        <v>3268.45</v>
      </c>
      <c r="N27" s="3">
        <v>3326.18</v>
      </c>
      <c r="O27" s="3">
        <v>3383.9</v>
      </c>
      <c r="P27" s="3">
        <v>3441.62</v>
      </c>
      <c r="Q27" s="3">
        <v>3499.34</v>
      </c>
      <c r="R27" s="3">
        <v>3557.07</v>
      </c>
      <c r="S27" s="3">
        <v>3615.61</v>
      </c>
      <c r="T27" s="3">
        <v>3674.47</v>
      </c>
      <c r="U27" s="3">
        <v>3733.33</v>
      </c>
      <c r="V27" s="3">
        <v>3792.19</v>
      </c>
      <c r="W27" s="3">
        <v>3851.05</v>
      </c>
      <c r="X27" s="3">
        <v>3909.91</v>
      </c>
      <c r="Y27" s="3">
        <v>3968.78</v>
      </c>
      <c r="Z27" s="3">
        <v>4027.63</v>
      </c>
      <c r="AA27" s="3">
        <v>4086.36</v>
      </c>
      <c r="AB27" s="3">
        <v>4144.0600000000004</v>
      </c>
      <c r="AC27" s="3">
        <v>4201.78</v>
      </c>
      <c r="AD27" s="3">
        <v>4259.4799999999996</v>
      </c>
      <c r="AE27" s="3">
        <v>4317.18</v>
      </c>
      <c r="AF27" s="3">
        <v>4317.18</v>
      </c>
      <c r="AG27" s="3">
        <v>4317.18</v>
      </c>
      <c r="AH27" s="3">
        <v>4317.18</v>
      </c>
      <c r="AI27" s="3">
        <v>4317.18</v>
      </c>
      <c r="AJ27" s="3">
        <v>4317.18</v>
      </c>
      <c r="AK27" s="3">
        <v>4317.18</v>
      </c>
      <c r="AL27" s="3">
        <v>4317.18</v>
      </c>
      <c r="AM27" s="3">
        <v>4317.18</v>
      </c>
      <c r="AN27" s="3">
        <v>4317.18</v>
      </c>
      <c r="AO27" s="3">
        <v>4317.18</v>
      </c>
      <c r="AP27" s="3">
        <v>4317.18</v>
      </c>
      <c r="AQ27" s="3">
        <v>4317.18</v>
      </c>
      <c r="AR27" s="3">
        <v>4317.18</v>
      </c>
      <c r="AS27" s="3">
        <v>4317.18</v>
      </c>
      <c r="AT27" s="3">
        <v>4317.18</v>
      </c>
      <c r="AU27" s="3">
        <v>4317.18</v>
      </c>
      <c r="AV27" s="3">
        <v>4317.18</v>
      </c>
      <c r="AW27" s="3">
        <v>4317.18</v>
      </c>
      <c r="AX27" s="2"/>
    </row>
    <row r="28" spans="1:50" x14ac:dyDescent="0.25">
      <c r="A28" t="s">
        <v>27</v>
      </c>
      <c r="B28" s="3">
        <v>2988</v>
      </c>
      <c r="C28" s="3">
        <v>3202.42</v>
      </c>
      <c r="D28" s="3">
        <v>3202.42</v>
      </c>
      <c r="E28" s="3">
        <v>3251.9</v>
      </c>
      <c r="F28" s="3">
        <v>3251.9</v>
      </c>
      <c r="G28" s="3">
        <v>3317.88</v>
      </c>
      <c r="H28" s="3">
        <v>3317.88</v>
      </c>
      <c r="I28" s="3">
        <v>3449.83</v>
      </c>
      <c r="J28" s="3">
        <v>3449.83</v>
      </c>
      <c r="K28" s="3">
        <v>3581.96</v>
      </c>
      <c r="L28" s="3">
        <v>3649.24</v>
      </c>
      <c r="M28" s="3">
        <v>3766.98</v>
      </c>
      <c r="N28" s="3">
        <v>3766.98</v>
      </c>
      <c r="O28" s="3">
        <v>3884.73</v>
      </c>
      <c r="P28" s="3">
        <v>3884.73</v>
      </c>
      <c r="Q28" s="3">
        <v>4002.47</v>
      </c>
      <c r="R28" s="3">
        <v>4002.47</v>
      </c>
      <c r="S28" s="3">
        <v>4119.42</v>
      </c>
      <c r="T28" s="3">
        <v>4119.42</v>
      </c>
      <c r="U28" s="3">
        <v>4234.8599999999997</v>
      </c>
      <c r="V28" s="3">
        <v>4234.8599999999997</v>
      </c>
      <c r="W28" s="3">
        <v>4350.29</v>
      </c>
      <c r="X28" s="3">
        <v>4350.29</v>
      </c>
      <c r="Y28" s="3">
        <v>4465.7299999999996</v>
      </c>
      <c r="Z28" s="3">
        <v>4465.7299999999996</v>
      </c>
      <c r="AA28" s="3">
        <v>4581.17</v>
      </c>
      <c r="AB28" s="3">
        <v>4581.17</v>
      </c>
      <c r="AC28" s="3">
        <v>4696.6000000000004</v>
      </c>
      <c r="AD28" s="3">
        <v>4696.6000000000004</v>
      </c>
      <c r="AE28" s="3">
        <v>4812.04</v>
      </c>
      <c r="AF28" s="3">
        <v>4812.04</v>
      </c>
      <c r="AG28" s="3">
        <v>4812.04</v>
      </c>
      <c r="AH28" s="3">
        <v>4812.04</v>
      </c>
      <c r="AI28" s="3">
        <v>4812.04</v>
      </c>
      <c r="AJ28" s="3">
        <v>4812.04</v>
      </c>
      <c r="AK28" s="3">
        <v>4812.04</v>
      </c>
      <c r="AL28" s="3">
        <v>4812.04</v>
      </c>
      <c r="AM28" s="3">
        <v>4812.04</v>
      </c>
      <c r="AN28" s="3">
        <v>4812.04</v>
      </c>
      <c r="AO28" s="3">
        <v>4812.04</v>
      </c>
      <c r="AP28" s="3">
        <v>4812.04</v>
      </c>
      <c r="AQ28" s="3">
        <v>4812.04</v>
      </c>
      <c r="AR28" s="3">
        <v>4812.04</v>
      </c>
      <c r="AS28" s="3">
        <v>4812.04</v>
      </c>
      <c r="AT28" s="3">
        <v>4812.04</v>
      </c>
      <c r="AU28" s="3">
        <v>4812.04</v>
      </c>
      <c r="AV28" s="3">
        <v>4812.04</v>
      </c>
      <c r="AW28" s="3">
        <v>4812.04</v>
      </c>
      <c r="AX28" s="2"/>
    </row>
    <row r="29" spans="1:50" x14ac:dyDescent="0.25">
      <c r="A29" t="s">
        <v>28</v>
      </c>
      <c r="B29" s="3">
        <v>3007.23</v>
      </c>
      <c r="C29" s="3">
        <v>3213.41</v>
      </c>
      <c r="D29" s="3">
        <v>3213.41</v>
      </c>
      <c r="E29" s="3">
        <v>3262.89</v>
      </c>
      <c r="F29" s="3">
        <v>3262.89</v>
      </c>
      <c r="G29" s="3">
        <v>3312.39</v>
      </c>
      <c r="H29" s="3">
        <v>3312.39</v>
      </c>
      <c r="I29" s="3">
        <v>3361.87</v>
      </c>
      <c r="J29" s="3">
        <v>3361.87</v>
      </c>
      <c r="K29" s="3">
        <v>3411.36</v>
      </c>
      <c r="L29" s="3">
        <v>3477.33</v>
      </c>
      <c r="M29" s="3">
        <v>3543.3</v>
      </c>
      <c r="N29" s="3">
        <v>3543.3</v>
      </c>
      <c r="O29" s="3">
        <v>3609.99</v>
      </c>
      <c r="P29" s="3">
        <v>3609.99</v>
      </c>
      <c r="Q29" s="3">
        <v>3677.27</v>
      </c>
      <c r="R29" s="3">
        <v>3677.27</v>
      </c>
      <c r="S29" s="3">
        <v>3744.55</v>
      </c>
      <c r="T29" s="3">
        <v>3744.55</v>
      </c>
      <c r="U29" s="3">
        <v>3811.82</v>
      </c>
      <c r="V29" s="3">
        <v>3811.82</v>
      </c>
      <c r="W29" s="3">
        <v>3879.1</v>
      </c>
      <c r="X29" s="3">
        <v>3879.1</v>
      </c>
      <c r="Y29" s="3">
        <v>3946.38</v>
      </c>
      <c r="Z29" s="3">
        <v>3946.38</v>
      </c>
      <c r="AA29" s="3">
        <v>4013.65</v>
      </c>
      <c r="AB29" s="3">
        <v>4013.65</v>
      </c>
      <c r="AC29" s="3">
        <v>4080.9</v>
      </c>
      <c r="AD29" s="3">
        <v>4080.9</v>
      </c>
      <c r="AE29" s="3">
        <v>4146.8500000000004</v>
      </c>
      <c r="AF29" s="3">
        <v>4146.8500000000004</v>
      </c>
      <c r="AG29" s="3">
        <v>4212.8100000000004</v>
      </c>
      <c r="AH29" s="3">
        <v>4212.8100000000004</v>
      </c>
      <c r="AI29" s="3">
        <v>4212.8100000000004</v>
      </c>
      <c r="AJ29" s="3">
        <v>4212.8100000000004</v>
      </c>
      <c r="AK29" s="3">
        <v>4212.8100000000004</v>
      </c>
      <c r="AL29" s="3">
        <v>4212.8100000000004</v>
      </c>
      <c r="AM29" s="3">
        <v>4212.8100000000004</v>
      </c>
      <c r="AN29" s="3">
        <v>4212.8100000000004</v>
      </c>
      <c r="AO29" s="3">
        <v>4212.8100000000004</v>
      </c>
      <c r="AP29" s="3">
        <v>4212.8100000000004</v>
      </c>
      <c r="AQ29" s="3">
        <v>4212.8100000000004</v>
      </c>
      <c r="AR29" s="3">
        <v>4212.8100000000004</v>
      </c>
      <c r="AS29" s="3">
        <v>4212.8100000000004</v>
      </c>
      <c r="AT29" s="3">
        <v>4212.8100000000004</v>
      </c>
      <c r="AU29" s="3">
        <v>4212.8100000000004</v>
      </c>
      <c r="AV29" s="3">
        <v>4212.8100000000004</v>
      </c>
      <c r="AW29" s="3">
        <v>4212.8100000000004</v>
      </c>
      <c r="AX29" s="2"/>
    </row>
    <row r="30" spans="1:50" x14ac:dyDescent="0.25">
      <c r="A30" t="s">
        <v>29</v>
      </c>
      <c r="B30" s="3">
        <v>3059.44</v>
      </c>
      <c r="C30" s="3">
        <v>3282.14</v>
      </c>
      <c r="D30" s="3">
        <v>3282.14</v>
      </c>
      <c r="E30" s="3">
        <v>3381.1</v>
      </c>
      <c r="F30" s="3">
        <v>3381.1</v>
      </c>
      <c r="G30" s="3">
        <v>3480.06</v>
      </c>
      <c r="H30" s="3">
        <v>3480.06</v>
      </c>
      <c r="I30" s="3">
        <v>3579.15</v>
      </c>
      <c r="J30" s="3">
        <v>3579.15</v>
      </c>
      <c r="K30" s="3">
        <v>3680.07</v>
      </c>
      <c r="L30" s="3">
        <v>3747.35</v>
      </c>
      <c r="M30" s="3">
        <v>3848.26</v>
      </c>
      <c r="N30" s="3">
        <v>3848.26</v>
      </c>
      <c r="O30" s="3">
        <v>3949.19</v>
      </c>
      <c r="P30" s="3">
        <v>3949.19</v>
      </c>
      <c r="Q30" s="3">
        <v>4050.1</v>
      </c>
      <c r="R30" s="3">
        <v>4050.1</v>
      </c>
      <c r="S30" s="3">
        <v>4149.62</v>
      </c>
      <c r="T30" s="3">
        <v>4149.62</v>
      </c>
      <c r="U30" s="3">
        <v>4248.5600000000004</v>
      </c>
      <c r="V30" s="3">
        <v>4248.5600000000004</v>
      </c>
      <c r="W30" s="3">
        <v>4347.5</v>
      </c>
      <c r="X30" s="3">
        <v>4347.5</v>
      </c>
      <c r="Y30" s="3">
        <v>4446.4399999999996</v>
      </c>
      <c r="Z30" s="3">
        <v>4446.4399999999996</v>
      </c>
      <c r="AA30" s="3">
        <v>4545.38</v>
      </c>
      <c r="AB30" s="3">
        <v>4545.38</v>
      </c>
      <c r="AC30" s="3">
        <v>4644.32</v>
      </c>
      <c r="AD30" s="3">
        <v>4644.32</v>
      </c>
      <c r="AE30" s="3">
        <v>4644.32</v>
      </c>
      <c r="AF30" s="3">
        <v>4644.32</v>
      </c>
      <c r="AG30" s="3">
        <v>4644.32</v>
      </c>
      <c r="AH30" s="3">
        <v>4644.32</v>
      </c>
      <c r="AI30" s="3">
        <v>4644.32</v>
      </c>
      <c r="AJ30" s="3">
        <v>4644.32</v>
      </c>
      <c r="AK30" s="3">
        <v>4644.32</v>
      </c>
      <c r="AL30" s="3">
        <v>4644.32</v>
      </c>
      <c r="AM30" s="3">
        <v>4644.32</v>
      </c>
      <c r="AN30" s="3">
        <v>4644.32</v>
      </c>
      <c r="AO30" s="3">
        <v>4644.32</v>
      </c>
      <c r="AP30" s="3">
        <v>4644.32</v>
      </c>
      <c r="AQ30" s="3">
        <v>4644.32</v>
      </c>
      <c r="AR30" s="3">
        <v>4644.32</v>
      </c>
      <c r="AS30" s="3">
        <v>4644.32</v>
      </c>
      <c r="AT30" s="3">
        <v>4644.32</v>
      </c>
      <c r="AU30" s="3">
        <v>4644.32</v>
      </c>
      <c r="AV30" s="3">
        <v>4644.32</v>
      </c>
      <c r="AW30" s="3">
        <v>4644.32</v>
      </c>
      <c r="AX30" s="2"/>
    </row>
    <row r="31" spans="1:50" x14ac:dyDescent="0.25">
      <c r="A31" t="s">
        <v>31</v>
      </c>
      <c r="B31" s="3">
        <v>3059.44</v>
      </c>
      <c r="C31" s="3">
        <v>3282.14</v>
      </c>
      <c r="D31" s="3">
        <v>3282.14</v>
      </c>
      <c r="E31" s="3">
        <v>3381.1</v>
      </c>
      <c r="F31" s="3">
        <v>3381.1</v>
      </c>
      <c r="G31" s="3">
        <v>3480.06</v>
      </c>
      <c r="H31" s="3">
        <v>3480.06</v>
      </c>
      <c r="I31" s="3">
        <v>3966.03</v>
      </c>
      <c r="J31" s="3">
        <v>3966.03</v>
      </c>
      <c r="K31" s="3">
        <v>4066.95</v>
      </c>
      <c r="L31" s="3">
        <v>4133.1499999999996</v>
      </c>
      <c r="M31" s="3">
        <v>4232.09</v>
      </c>
      <c r="N31" s="3">
        <v>4232.09</v>
      </c>
      <c r="O31" s="3">
        <v>4331.03</v>
      </c>
      <c r="P31" s="3">
        <v>4331.03</v>
      </c>
      <c r="Q31" s="3">
        <v>4429.97</v>
      </c>
      <c r="R31" s="3">
        <v>4770.78</v>
      </c>
      <c r="S31" s="3">
        <v>4869.71</v>
      </c>
      <c r="T31" s="3">
        <v>4869.71</v>
      </c>
      <c r="U31" s="3">
        <v>4968.6499999999996</v>
      </c>
      <c r="V31" s="3">
        <v>4968.6499999999996</v>
      </c>
      <c r="W31" s="3">
        <v>5067.6000000000004</v>
      </c>
      <c r="X31" s="3">
        <v>5067.6000000000004</v>
      </c>
      <c r="Y31" s="3">
        <v>5166.54</v>
      </c>
      <c r="Z31" s="3">
        <v>5166.54</v>
      </c>
      <c r="AA31" s="3">
        <v>5265.48</v>
      </c>
      <c r="AB31" s="3">
        <v>5265.48</v>
      </c>
      <c r="AC31" s="3">
        <v>5364.42</v>
      </c>
      <c r="AD31" s="3">
        <v>5364.42</v>
      </c>
      <c r="AE31" s="3">
        <v>5364.42</v>
      </c>
      <c r="AF31" s="3">
        <v>5364.42</v>
      </c>
      <c r="AG31" s="3">
        <v>5364.42</v>
      </c>
      <c r="AH31" s="3">
        <v>5364.42</v>
      </c>
      <c r="AI31" s="3">
        <v>5364.42</v>
      </c>
      <c r="AJ31" s="3">
        <v>5364.42</v>
      </c>
      <c r="AK31" s="3">
        <v>5364.42</v>
      </c>
      <c r="AL31" s="3">
        <v>5364.42</v>
      </c>
      <c r="AM31" s="3">
        <v>5364.42</v>
      </c>
      <c r="AN31" s="3">
        <v>5364.42</v>
      </c>
      <c r="AO31" s="3">
        <v>5364.42</v>
      </c>
      <c r="AP31" s="3">
        <v>5364.42</v>
      </c>
      <c r="AQ31" s="3">
        <v>5364.42</v>
      </c>
      <c r="AR31" s="3">
        <v>5364.42</v>
      </c>
      <c r="AS31" s="3">
        <v>5364.42</v>
      </c>
      <c r="AT31" s="3">
        <v>5364.42</v>
      </c>
      <c r="AU31" s="3">
        <v>5364.42</v>
      </c>
      <c r="AV31" s="3">
        <v>5364.42</v>
      </c>
      <c r="AW31" s="3">
        <v>5364.42</v>
      </c>
      <c r="AX31" s="2"/>
    </row>
    <row r="32" spans="1:50" x14ac:dyDescent="0.25">
      <c r="A32" t="s">
        <v>32</v>
      </c>
      <c r="B32" s="3">
        <v>3282.14</v>
      </c>
      <c r="C32" s="3">
        <v>3381.1</v>
      </c>
      <c r="D32" s="3">
        <v>3381.1</v>
      </c>
      <c r="E32" s="3">
        <v>3480.06</v>
      </c>
      <c r="F32" s="3">
        <v>3480.06</v>
      </c>
      <c r="G32" s="3">
        <v>3966.03</v>
      </c>
      <c r="H32" s="3">
        <v>3966.03</v>
      </c>
      <c r="I32" s="3">
        <v>4066.95</v>
      </c>
      <c r="J32" s="3">
        <v>4133.1499999999996</v>
      </c>
      <c r="K32" s="3">
        <v>4232.09</v>
      </c>
      <c r="L32" s="3">
        <v>4232.09</v>
      </c>
      <c r="M32" s="3">
        <v>4331.03</v>
      </c>
      <c r="N32" s="3">
        <v>4331.03</v>
      </c>
      <c r="O32" s="3">
        <v>4429.97</v>
      </c>
      <c r="P32" s="3">
        <v>4770.78</v>
      </c>
      <c r="Q32" s="3">
        <v>4869.71</v>
      </c>
      <c r="R32" s="3">
        <v>4869.71</v>
      </c>
      <c r="S32" s="3">
        <v>4968.6499999999996</v>
      </c>
      <c r="T32" s="3">
        <v>4968.6499999999996</v>
      </c>
      <c r="U32" s="3">
        <v>5067.6000000000004</v>
      </c>
      <c r="V32" s="3">
        <v>5067.6000000000004</v>
      </c>
      <c r="W32" s="3">
        <v>5166.54</v>
      </c>
      <c r="X32" s="3">
        <v>5166.54</v>
      </c>
      <c r="Y32" s="3">
        <v>5265.48</v>
      </c>
      <c r="Z32" s="3">
        <v>5265.48</v>
      </c>
      <c r="AA32" s="3">
        <v>5364.42</v>
      </c>
      <c r="AB32" s="3">
        <v>5364.42</v>
      </c>
      <c r="AC32" s="3">
        <v>5364.42</v>
      </c>
      <c r="AD32" s="3">
        <v>5364.42</v>
      </c>
      <c r="AE32" s="3">
        <v>5364.42</v>
      </c>
      <c r="AF32" s="3">
        <v>5364.42</v>
      </c>
      <c r="AG32" s="3">
        <v>5364.42</v>
      </c>
      <c r="AH32" s="3">
        <v>5364.42</v>
      </c>
      <c r="AI32" s="3">
        <v>5364.42</v>
      </c>
      <c r="AJ32" s="3">
        <v>5364.42</v>
      </c>
      <c r="AK32" s="3">
        <v>5364.42</v>
      </c>
      <c r="AL32" s="3">
        <v>5364.42</v>
      </c>
      <c r="AM32" s="3">
        <v>5364.42</v>
      </c>
      <c r="AN32" s="3">
        <v>5364.42</v>
      </c>
      <c r="AO32" s="3">
        <v>5364.42</v>
      </c>
      <c r="AP32" s="3">
        <v>5364.42</v>
      </c>
      <c r="AQ32" s="3">
        <v>5364.42</v>
      </c>
      <c r="AR32" s="3">
        <v>5364.42</v>
      </c>
      <c r="AS32" s="3">
        <v>5364.42</v>
      </c>
      <c r="AT32" s="3">
        <v>5364.42</v>
      </c>
      <c r="AU32" s="3">
        <v>5364.42</v>
      </c>
      <c r="AV32" s="3">
        <v>5364.42</v>
      </c>
      <c r="AW32" s="3">
        <v>5364.42</v>
      </c>
      <c r="AX32" s="2"/>
    </row>
    <row r="33" spans="1:50" x14ac:dyDescent="0.25">
      <c r="A33" t="s">
        <v>30</v>
      </c>
      <c r="B33" s="3">
        <v>3070.46</v>
      </c>
      <c r="C33" s="3">
        <v>3276.64</v>
      </c>
      <c r="D33" s="3">
        <v>3276.64</v>
      </c>
      <c r="E33" s="3">
        <v>3326.13</v>
      </c>
      <c r="F33" s="3">
        <v>3326.13</v>
      </c>
      <c r="G33" s="3">
        <v>3375.61</v>
      </c>
      <c r="H33" s="3">
        <v>3375.61</v>
      </c>
      <c r="I33" s="3">
        <v>3425.1</v>
      </c>
      <c r="J33" s="3">
        <v>3425.1</v>
      </c>
      <c r="K33" s="3">
        <v>3474.59</v>
      </c>
      <c r="L33" s="3">
        <v>3540.56</v>
      </c>
      <c r="M33" s="3">
        <v>3607.2</v>
      </c>
      <c r="N33" s="3">
        <v>3607.2</v>
      </c>
      <c r="O33" s="3">
        <v>3674.48</v>
      </c>
      <c r="P33" s="3">
        <v>3674.48</v>
      </c>
      <c r="Q33" s="3">
        <v>3741.75</v>
      </c>
      <c r="R33" s="3">
        <v>3741.75</v>
      </c>
      <c r="S33" s="3">
        <v>3809.03</v>
      </c>
      <c r="T33" s="3">
        <v>3809.03</v>
      </c>
      <c r="U33" s="3">
        <v>3876.31</v>
      </c>
      <c r="V33" s="3">
        <v>3876.31</v>
      </c>
      <c r="W33" s="3">
        <v>3943.58</v>
      </c>
      <c r="X33" s="3">
        <v>3943.58</v>
      </c>
      <c r="Y33" s="3">
        <v>4010.86</v>
      </c>
      <c r="Z33" s="3">
        <v>4010.86</v>
      </c>
      <c r="AA33" s="3">
        <v>4078.14</v>
      </c>
      <c r="AB33" s="3">
        <v>4078.14</v>
      </c>
      <c r="AC33" s="3">
        <v>4144.12</v>
      </c>
      <c r="AD33" s="3">
        <v>4144.12</v>
      </c>
      <c r="AE33" s="3">
        <v>4210.08</v>
      </c>
      <c r="AF33" s="3">
        <v>4210.08</v>
      </c>
      <c r="AG33" s="3">
        <v>4276.03</v>
      </c>
      <c r="AH33" s="3">
        <v>4276.03</v>
      </c>
      <c r="AI33" s="3">
        <v>4276.03</v>
      </c>
      <c r="AJ33" s="3">
        <v>4276.03</v>
      </c>
      <c r="AK33" s="3">
        <v>4276.03</v>
      </c>
      <c r="AL33" s="3">
        <v>4276.03</v>
      </c>
      <c r="AM33" s="3">
        <v>4276.03</v>
      </c>
      <c r="AN33" s="3">
        <v>4276.03</v>
      </c>
      <c r="AO33" s="3">
        <v>4276.03</v>
      </c>
      <c r="AP33" s="3">
        <v>4276.03</v>
      </c>
      <c r="AQ33" s="3">
        <v>4276.03</v>
      </c>
      <c r="AR33" s="3">
        <v>4276.03</v>
      </c>
      <c r="AS33" s="3">
        <v>4276.03</v>
      </c>
      <c r="AT33" s="3">
        <v>4276.03</v>
      </c>
      <c r="AU33" s="3">
        <v>4276.03</v>
      </c>
      <c r="AV33" s="3">
        <v>4276.03</v>
      </c>
      <c r="AW33" s="3">
        <v>4276.03</v>
      </c>
      <c r="AX33" s="2"/>
    </row>
    <row r="34" spans="1:50" x14ac:dyDescent="0.25">
      <c r="A34" t="s">
        <v>33</v>
      </c>
      <c r="B34" s="3">
        <v>3194.17</v>
      </c>
      <c r="C34" s="3">
        <v>3408.58</v>
      </c>
      <c r="D34" s="3">
        <v>3408.58</v>
      </c>
      <c r="E34" s="3">
        <v>3458.07</v>
      </c>
      <c r="F34" s="3">
        <v>3458.07</v>
      </c>
      <c r="G34" s="3">
        <v>3524.04</v>
      </c>
      <c r="H34" s="3">
        <v>3524.04</v>
      </c>
      <c r="I34" s="3">
        <v>3657.66</v>
      </c>
      <c r="J34" s="3">
        <v>3657.66</v>
      </c>
      <c r="K34" s="3">
        <v>3792.22</v>
      </c>
      <c r="L34" s="3">
        <v>3859.5</v>
      </c>
      <c r="M34" s="3">
        <v>3977.24</v>
      </c>
      <c r="N34" s="3">
        <v>3977.24</v>
      </c>
      <c r="O34" s="3">
        <v>4094.68</v>
      </c>
      <c r="P34" s="3">
        <v>4094.68</v>
      </c>
      <c r="Q34" s="3">
        <v>4210.12</v>
      </c>
      <c r="R34" s="3">
        <v>4210.12</v>
      </c>
      <c r="S34" s="3">
        <v>4325.5600000000004</v>
      </c>
      <c r="T34" s="3">
        <v>4325.5600000000004</v>
      </c>
      <c r="U34" s="3">
        <v>4440.99</v>
      </c>
      <c r="V34" s="3">
        <v>4440.99</v>
      </c>
      <c r="W34" s="3">
        <v>4556.43</v>
      </c>
      <c r="X34" s="3">
        <v>4556.43</v>
      </c>
      <c r="Y34" s="3">
        <v>4671.8599999999997</v>
      </c>
      <c r="Z34" s="3">
        <v>4671.8599999999997</v>
      </c>
      <c r="AA34" s="3">
        <v>4787.3</v>
      </c>
      <c r="AB34" s="3">
        <v>4787.3</v>
      </c>
      <c r="AC34" s="3">
        <v>4902.74</v>
      </c>
      <c r="AD34" s="3">
        <v>4902.74</v>
      </c>
      <c r="AE34" s="3">
        <v>5018.17</v>
      </c>
      <c r="AF34" s="3">
        <v>5018.17</v>
      </c>
      <c r="AG34" s="3">
        <v>5018.17</v>
      </c>
      <c r="AH34" s="3">
        <v>5018.17</v>
      </c>
      <c r="AI34" s="3">
        <v>5018.17</v>
      </c>
      <c r="AJ34" s="3">
        <v>5018.17</v>
      </c>
      <c r="AK34" s="3">
        <v>5018.17</v>
      </c>
      <c r="AL34" s="3">
        <v>5018.17</v>
      </c>
      <c r="AM34" s="3">
        <v>5018.17</v>
      </c>
      <c r="AN34" s="3">
        <v>5018.17</v>
      </c>
      <c r="AO34" s="3">
        <v>5018.17</v>
      </c>
      <c r="AP34" s="3">
        <v>5018.17</v>
      </c>
      <c r="AQ34" s="3">
        <v>5018.17</v>
      </c>
      <c r="AR34" s="3">
        <v>5018.17</v>
      </c>
      <c r="AS34" s="3">
        <v>5018.17</v>
      </c>
      <c r="AT34" s="3">
        <v>5018.17</v>
      </c>
      <c r="AU34" s="3">
        <v>5018.17</v>
      </c>
      <c r="AV34" s="3">
        <v>5018.17</v>
      </c>
      <c r="AW34" s="3">
        <v>5018.17</v>
      </c>
      <c r="AX34" s="2"/>
    </row>
    <row r="35" spans="1:50" x14ac:dyDescent="0.25">
      <c r="A35" t="s">
        <v>34</v>
      </c>
      <c r="B35" s="3">
        <v>3185.92</v>
      </c>
      <c r="C35" s="3">
        <v>3392.1</v>
      </c>
      <c r="D35" s="3">
        <v>3392.1</v>
      </c>
      <c r="E35" s="3">
        <v>3441.58</v>
      </c>
      <c r="F35" s="3">
        <v>3441.58</v>
      </c>
      <c r="G35" s="3">
        <v>3491.07</v>
      </c>
      <c r="H35" s="3">
        <v>3491.07</v>
      </c>
      <c r="I35" s="3">
        <v>3540.55</v>
      </c>
      <c r="J35" s="3">
        <v>3540.55</v>
      </c>
      <c r="K35" s="3">
        <v>3590.39</v>
      </c>
      <c r="L35" s="3">
        <v>3657.67</v>
      </c>
      <c r="M35" s="3">
        <v>3724.94</v>
      </c>
      <c r="N35" s="3">
        <v>3724.94</v>
      </c>
      <c r="O35" s="3">
        <v>3792.22</v>
      </c>
      <c r="P35" s="3">
        <v>3792.22</v>
      </c>
      <c r="Q35" s="3">
        <v>3859.5</v>
      </c>
      <c r="R35" s="3">
        <v>3859.5</v>
      </c>
      <c r="S35" s="3">
        <v>3926.77</v>
      </c>
      <c r="T35" s="3">
        <v>3926.77</v>
      </c>
      <c r="U35" s="3">
        <v>3994.05</v>
      </c>
      <c r="V35" s="3">
        <v>3994.05</v>
      </c>
      <c r="W35" s="3">
        <v>4061.32</v>
      </c>
      <c r="X35" s="3">
        <v>4061.32</v>
      </c>
      <c r="Y35" s="3">
        <v>4127.63</v>
      </c>
      <c r="Z35" s="3">
        <v>4127.63</v>
      </c>
      <c r="AA35" s="3">
        <v>4193.59</v>
      </c>
      <c r="AB35" s="3">
        <v>4193.59</v>
      </c>
      <c r="AC35" s="3">
        <v>4259.55</v>
      </c>
      <c r="AD35" s="3">
        <v>4259.55</v>
      </c>
      <c r="AE35" s="3">
        <v>4325.51</v>
      </c>
      <c r="AF35" s="3">
        <v>4325.51</v>
      </c>
      <c r="AG35" s="3">
        <v>4391.47</v>
      </c>
      <c r="AH35" s="3">
        <v>4391.47</v>
      </c>
      <c r="AI35" s="3">
        <v>4391.47</v>
      </c>
      <c r="AJ35" s="3">
        <v>4391.47</v>
      </c>
      <c r="AK35" s="3">
        <v>4391.47</v>
      </c>
      <c r="AL35" s="3">
        <v>4391.47</v>
      </c>
      <c r="AM35" s="3">
        <v>4391.47</v>
      </c>
      <c r="AN35" s="3">
        <v>4391.47</v>
      </c>
      <c r="AO35" s="3">
        <v>4391.47</v>
      </c>
      <c r="AP35" s="3">
        <v>4391.47</v>
      </c>
      <c r="AQ35" s="3">
        <v>4391.47</v>
      </c>
      <c r="AR35" s="3">
        <v>4391.47</v>
      </c>
      <c r="AS35" s="3">
        <v>4391.47</v>
      </c>
      <c r="AT35" s="3">
        <v>4391.47</v>
      </c>
      <c r="AU35" s="3">
        <v>4391.47</v>
      </c>
      <c r="AV35" s="3">
        <v>4391.47</v>
      </c>
      <c r="AW35" s="3">
        <v>4391.47</v>
      </c>
      <c r="AX35" s="2"/>
    </row>
    <row r="36" spans="1:50" x14ac:dyDescent="0.25">
      <c r="A36" t="s">
        <v>35</v>
      </c>
      <c r="B36" s="3">
        <v>3301.39</v>
      </c>
      <c r="C36" s="3">
        <v>3515.79</v>
      </c>
      <c r="D36" s="3">
        <v>3515.79</v>
      </c>
      <c r="E36" s="3">
        <v>3565.29</v>
      </c>
      <c r="F36" s="3">
        <v>3565.29</v>
      </c>
      <c r="G36" s="3">
        <v>3632.42</v>
      </c>
      <c r="H36" s="3">
        <v>3632.42</v>
      </c>
      <c r="I36" s="3">
        <v>3766.99</v>
      </c>
      <c r="J36" s="3">
        <v>3766.99</v>
      </c>
      <c r="K36" s="3">
        <v>3901.56</v>
      </c>
      <c r="L36" s="3">
        <v>3968.84</v>
      </c>
      <c r="M36" s="3">
        <v>4086.44</v>
      </c>
      <c r="N36" s="3">
        <v>4086.44</v>
      </c>
      <c r="O36" s="3">
        <v>4201.88</v>
      </c>
      <c r="P36" s="3">
        <v>4201.88</v>
      </c>
      <c r="Q36" s="3">
        <v>4317.3100000000004</v>
      </c>
      <c r="R36" s="3">
        <v>4317.3100000000004</v>
      </c>
      <c r="S36" s="3">
        <v>4432.74</v>
      </c>
      <c r="T36" s="3">
        <v>4432.74</v>
      </c>
      <c r="U36" s="3">
        <v>4548.18</v>
      </c>
      <c r="V36" s="3">
        <v>4548.18</v>
      </c>
      <c r="W36" s="3">
        <v>4663.62</v>
      </c>
      <c r="X36" s="3">
        <v>4663.62</v>
      </c>
      <c r="Y36" s="3">
        <v>4779.0600000000004</v>
      </c>
      <c r="Z36" s="3">
        <v>4779.0600000000004</v>
      </c>
      <c r="AA36" s="3">
        <v>4894.49</v>
      </c>
      <c r="AB36" s="3">
        <v>4894.49</v>
      </c>
      <c r="AC36" s="3">
        <v>5009.93</v>
      </c>
      <c r="AD36" s="3">
        <v>5009.93</v>
      </c>
      <c r="AE36" s="3">
        <v>5125.3599999999997</v>
      </c>
      <c r="AF36" s="3">
        <v>5125.3599999999997</v>
      </c>
      <c r="AG36" s="3">
        <v>5125.3599999999997</v>
      </c>
      <c r="AH36" s="3">
        <v>5125.3599999999997</v>
      </c>
      <c r="AI36" s="3">
        <v>5125.3599999999997</v>
      </c>
      <c r="AJ36" s="3">
        <v>5125.3599999999997</v>
      </c>
      <c r="AK36" s="3">
        <v>5125.3599999999997</v>
      </c>
      <c r="AL36" s="3">
        <v>5125.3599999999997</v>
      </c>
      <c r="AM36" s="3">
        <v>5125.3599999999997</v>
      </c>
      <c r="AN36" s="3">
        <v>5125.3599999999997</v>
      </c>
      <c r="AO36" s="3">
        <v>5125.3599999999997</v>
      </c>
      <c r="AP36" s="3">
        <v>5125.3599999999997</v>
      </c>
      <c r="AQ36" s="3">
        <v>5125.3599999999997</v>
      </c>
      <c r="AR36" s="3">
        <v>5125.3599999999997</v>
      </c>
      <c r="AS36" s="3">
        <v>5125.3599999999997</v>
      </c>
      <c r="AT36" s="3">
        <v>5125.3599999999997</v>
      </c>
      <c r="AU36" s="3">
        <v>5125.3599999999997</v>
      </c>
      <c r="AV36" s="3">
        <v>5125.3599999999997</v>
      </c>
      <c r="AW36" s="3">
        <v>5125.3599999999997</v>
      </c>
      <c r="AX36" s="2"/>
    </row>
    <row r="37" spans="1:50" x14ac:dyDescent="0.25">
      <c r="A37" t="s">
        <v>36</v>
      </c>
      <c r="B37" s="3">
        <v>3438.8</v>
      </c>
      <c r="C37" s="3">
        <v>3663.26</v>
      </c>
      <c r="D37" s="3">
        <v>3663.26</v>
      </c>
      <c r="E37" s="3">
        <v>3764.18</v>
      </c>
      <c r="F37" s="3">
        <v>3764.18</v>
      </c>
      <c r="G37" s="3">
        <v>3865.09</v>
      </c>
      <c r="H37" s="3">
        <v>3865.09</v>
      </c>
      <c r="I37" s="3">
        <v>3966.02</v>
      </c>
      <c r="J37" s="3">
        <v>3966.02</v>
      </c>
      <c r="K37" s="3">
        <v>4066.94</v>
      </c>
      <c r="L37" s="3">
        <v>4133.1400000000003</v>
      </c>
      <c r="M37" s="3">
        <v>4232.08</v>
      </c>
      <c r="N37" s="3">
        <v>4232.08</v>
      </c>
      <c r="O37" s="3">
        <v>4331.0200000000004</v>
      </c>
      <c r="P37" s="3">
        <v>4331.0200000000004</v>
      </c>
      <c r="Q37" s="3">
        <v>4429.96</v>
      </c>
      <c r="R37" s="3">
        <v>4429.96</v>
      </c>
      <c r="S37" s="3">
        <v>4528.8999999999996</v>
      </c>
      <c r="T37" s="3">
        <v>4528.8999999999996</v>
      </c>
      <c r="U37" s="3">
        <v>4627.84</v>
      </c>
      <c r="V37" s="3">
        <v>4627.84</v>
      </c>
      <c r="W37" s="3">
        <v>4726.78</v>
      </c>
      <c r="X37" s="3">
        <v>4726.78</v>
      </c>
      <c r="Y37" s="3">
        <v>4825.72</v>
      </c>
      <c r="Z37" s="3">
        <v>4825.72</v>
      </c>
      <c r="AA37" s="3">
        <v>4924.66</v>
      </c>
      <c r="AB37" s="3">
        <v>4924.66</v>
      </c>
      <c r="AC37" s="3">
        <v>5023.6000000000004</v>
      </c>
      <c r="AD37" s="3">
        <v>5023.6000000000004</v>
      </c>
      <c r="AE37" s="3">
        <v>5023.6000000000004</v>
      </c>
      <c r="AF37" s="3">
        <v>5023.6000000000004</v>
      </c>
      <c r="AG37" s="3">
        <v>5023.6000000000004</v>
      </c>
      <c r="AH37" s="3">
        <v>5023.6000000000004</v>
      </c>
      <c r="AI37" s="3">
        <v>5023.6000000000004</v>
      </c>
      <c r="AJ37" s="3">
        <v>5023.6000000000004</v>
      </c>
      <c r="AK37" s="3">
        <v>5023.6000000000004</v>
      </c>
      <c r="AL37" s="3">
        <v>5023.6000000000004</v>
      </c>
      <c r="AM37" s="3">
        <v>5023.6000000000004</v>
      </c>
      <c r="AN37" s="3">
        <v>5023.6000000000004</v>
      </c>
      <c r="AO37" s="3">
        <v>5023.6000000000004</v>
      </c>
      <c r="AP37" s="3">
        <v>5023.6000000000004</v>
      </c>
      <c r="AQ37" s="3">
        <v>5023.6000000000004</v>
      </c>
      <c r="AR37" s="3">
        <v>5023.6000000000004</v>
      </c>
      <c r="AS37" s="3">
        <v>5023.6000000000004</v>
      </c>
      <c r="AT37" s="3">
        <v>5023.6000000000004</v>
      </c>
      <c r="AU37" s="3">
        <v>5023.6000000000004</v>
      </c>
      <c r="AV37" s="3">
        <v>5023.6000000000004</v>
      </c>
      <c r="AW37" s="3">
        <v>5023.6000000000004</v>
      </c>
      <c r="AX37" s="2"/>
    </row>
    <row r="38" spans="1:50" x14ac:dyDescent="0.25">
      <c r="A38" t="s">
        <v>37</v>
      </c>
      <c r="B38" s="3">
        <v>3438.8</v>
      </c>
      <c r="C38" s="3">
        <v>3663.26</v>
      </c>
      <c r="D38" s="3">
        <v>3663.26</v>
      </c>
      <c r="E38" s="3">
        <v>3764.18</v>
      </c>
      <c r="F38" s="3">
        <v>3764.18</v>
      </c>
      <c r="G38" s="3">
        <v>3865.09</v>
      </c>
      <c r="H38" s="3">
        <v>3865.09</v>
      </c>
      <c r="I38" s="3">
        <v>4309.05</v>
      </c>
      <c r="J38" s="3">
        <v>4309.05</v>
      </c>
      <c r="K38" s="3">
        <v>4407.99</v>
      </c>
      <c r="L38" s="3">
        <v>4473.95</v>
      </c>
      <c r="M38" s="3">
        <v>4572.8900000000003</v>
      </c>
      <c r="N38" s="3">
        <v>4572.8900000000003</v>
      </c>
      <c r="O38" s="3">
        <v>4671.83</v>
      </c>
      <c r="P38" s="3">
        <v>4671.83</v>
      </c>
      <c r="Q38" s="3">
        <v>4770.7700000000004</v>
      </c>
      <c r="R38" s="3">
        <v>4770.7700000000004</v>
      </c>
      <c r="S38" s="3">
        <v>4869.71</v>
      </c>
      <c r="T38" s="3">
        <v>4869.71</v>
      </c>
      <c r="U38" s="3">
        <v>4968.6499999999996</v>
      </c>
      <c r="V38" s="3">
        <v>4968.6499999999996</v>
      </c>
      <c r="W38" s="3">
        <v>5067.6000000000004</v>
      </c>
      <c r="X38" s="3">
        <v>5067.6000000000004</v>
      </c>
      <c r="Y38" s="3">
        <v>5166.53</v>
      </c>
      <c r="Z38" s="3">
        <v>5166.53</v>
      </c>
      <c r="AA38" s="3">
        <v>5265.48</v>
      </c>
      <c r="AB38" s="3">
        <v>5265.48</v>
      </c>
      <c r="AC38" s="3">
        <v>5364.42</v>
      </c>
      <c r="AD38" s="3">
        <v>5364.42</v>
      </c>
      <c r="AE38" s="3">
        <v>5364.42</v>
      </c>
      <c r="AF38" s="3">
        <v>5364.42</v>
      </c>
      <c r="AG38" s="3">
        <v>5364.42</v>
      </c>
      <c r="AH38" s="3">
        <v>5364.42</v>
      </c>
      <c r="AI38" s="3">
        <v>5364.42</v>
      </c>
      <c r="AJ38" s="3">
        <v>5364.42</v>
      </c>
      <c r="AK38" s="3">
        <v>5364.42</v>
      </c>
      <c r="AL38" s="3">
        <v>5364.42</v>
      </c>
      <c r="AM38" s="3">
        <v>5364.42</v>
      </c>
      <c r="AN38" s="3">
        <v>5364.42</v>
      </c>
      <c r="AO38" s="3">
        <v>5364.42</v>
      </c>
      <c r="AP38" s="3">
        <v>5364.42</v>
      </c>
      <c r="AQ38" s="3">
        <v>5364.42</v>
      </c>
      <c r="AR38" s="3">
        <v>5364.42</v>
      </c>
      <c r="AS38" s="3">
        <v>5364.42</v>
      </c>
      <c r="AT38" s="3">
        <v>5364.42</v>
      </c>
      <c r="AU38" s="3">
        <v>5364.42</v>
      </c>
      <c r="AV38" s="3">
        <v>5364.42</v>
      </c>
      <c r="AW38" s="3">
        <v>5364.42</v>
      </c>
      <c r="AX38" s="2"/>
    </row>
    <row r="39" spans="1:50" x14ac:dyDescent="0.25">
      <c r="A39" t="s">
        <v>38</v>
      </c>
      <c r="B39" s="3">
        <v>3441.58</v>
      </c>
      <c r="C39" s="3">
        <v>3607.19</v>
      </c>
      <c r="D39" s="3">
        <v>3607.19</v>
      </c>
      <c r="E39" s="3">
        <v>3674.47</v>
      </c>
      <c r="F39" s="3">
        <v>3674.47</v>
      </c>
      <c r="G39" s="3">
        <v>3809.04</v>
      </c>
      <c r="H39" s="3">
        <v>3809.04</v>
      </c>
      <c r="I39" s="3">
        <v>3943.6</v>
      </c>
      <c r="J39" s="3">
        <v>3943.6</v>
      </c>
      <c r="K39" s="3">
        <v>4061.35</v>
      </c>
      <c r="L39" s="3">
        <v>4111.18</v>
      </c>
      <c r="M39" s="3">
        <v>4226.62</v>
      </c>
      <c r="N39" s="3">
        <v>4226.62</v>
      </c>
      <c r="O39" s="3">
        <v>4342.0600000000004</v>
      </c>
      <c r="P39" s="3">
        <v>4342.0600000000004</v>
      </c>
      <c r="Q39" s="3">
        <v>4457.49</v>
      </c>
      <c r="R39" s="3">
        <v>4457.49</v>
      </c>
      <c r="S39" s="3">
        <v>4572.93</v>
      </c>
      <c r="T39" s="3">
        <v>4572.93</v>
      </c>
      <c r="U39" s="3">
        <v>4688.37</v>
      </c>
      <c r="V39" s="3">
        <v>4688.37</v>
      </c>
      <c r="W39" s="3">
        <v>4803.8</v>
      </c>
      <c r="X39" s="3">
        <v>4803.8</v>
      </c>
      <c r="Y39" s="3">
        <v>4919.24</v>
      </c>
      <c r="Z39" s="3">
        <v>4919.24</v>
      </c>
      <c r="AA39" s="3">
        <v>5034.68</v>
      </c>
      <c r="AB39" s="3">
        <v>5034.68</v>
      </c>
      <c r="AC39" s="3">
        <v>5150.1099999999997</v>
      </c>
      <c r="AD39" s="3">
        <v>5150.1099999999997</v>
      </c>
      <c r="AE39" s="3">
        <v>5265.55</v>
      </c>
      <c r="AF39" s="3">
        <v>5265.55</v>
      </c>
      <c r="AG39" s="3">
        <v>5265.55</v>
      </c>
      <c r="AH39" s="3">
        <v>5265.55</v>
      </c>
      <c r="AI39" s="3">
        <v>5265.55</v>
      </c>
      <c r="AJ39" s="3">
        <v>5265.55</v>
      </c>
      <c r="AK39" s="3">
        <v>5265.55</v>
      </c>
      <c r="AL39" s="3">
        <v>5265.55</v>
      </c>
      <c r="AM39" s="3">
        <v>5265.55</v>
      </c>
      <c r="AN39" s="3">
        <v>5265.55</v>
      </c>
      <c r="AO39" s="3">
        <v>5265.55</v>
      </c>
      <c r="AP39" s="3">
        <v>5265.55</v>
      </c>
      <c r="AQ39" s="3">
        <v>5265.55</v>
      </c>
      <c r="AR39" s="3">
        <v>5265.55</v>
      </c>
      <c r="AS39" s="3">
        <v>5265.55</v>
      </c>
      <c r="AT39" s="3">
        <v>5265.55</v>
      </c>
      <c r="AU39" s="3">
        <v>5265.55</v>
      </c>
      <c r="AV39" s="3">
        <v>5265.55</v>
      </c>
      <c r="AW39" s="3">
        <v>5265.55</v>
      </c>
      <c r="AX39" s="2"/>
    </row>
    <row r="40" spans="1:50" x14ac:dyDescent="0.25">
      <c r="A40" t="s">
        <v>39</v>
      </c>
      <c r="B40" s="3">
        <v>3441.58</v>
      </c>
      <c r="C40" s="3">
        <v>3657.65</v>
      </c>
      <c r="D40" s="3">
        <v>3657.65</v>
      </c>
      <c r="E40" s="3">
        <v>3708.12</v>
      </c>
      <c r="F40" s="3">
        <v>3708.12</v>
      </c>
      <c r="G40" s="3">
        <v>3775.4</v>
      </c>
      <c r="H40" s="3">
        <v>3775.4</v>
      </c>
      <c r="I40" s="3">
        <v>3909.96</v>
      </c>
      <c r="J40" s="3">
        <v>3909.96</v>
      </c>
      <c r="K40" s="3">
        <v>4044.53</v>
      </c>
      <c r="L40" s="3">
        <v>4111.17</v>
      </c>
      <c r="M40" s="3">
        <v>4226.6099999999997</v>
      </c>
      <c r="N40" s="3">
        <v>4226.6099999999997</v>
      </c>
      <c r="O40" s="3">
        <v>4342.04</v>
      </c>
      <c r="P40" s="3">
        <v>4342.04</v>
      </c>
      <c r="Q40" s="3">
        <v>4457.4799999999996</v>
      </c>
      <c r="R40" s="3">
        <v>4457.4799999999996</v>
      </c>
      <c r="S40" s="3">
        <v>4572.92</v>
      </c>
      <c r="T40" s="3">
        <v>4572.92</v>
      </c>
      <c r="U40" s="3">
        <v>4688.3500000000004</v>
      </c>
      <c r="V40" s="3">
        <v>4688.3500000000004</v>
      </c>
      <c r="W40" s="3">
        <v>4803.79</v>
      </c>
      <c r="X40" s="3">
        <v>4803.79</v>
      </c>
      <c r="Y40" s="3">
        <v>4919.2299999999996</v>
      </c>
      <c r="Z40" s="3">
        <v>4919.2299999999996</v>
      </c>
      <c r="AA40" s="3">
        <v>5034.67</v>
      </c>
      <c r="AB40" s="3">
        <v>5034.67</v>
      </c>
      <c r="AC40" s="3">
        <v>5150.1000000000004</v>
      </c>
      <c r="AD40" s="3">
        <v>5150.1000000000004</v>
      </c>
      <c r="AE40" s="3">
        <v>5265.54</v>
      </c>
      <c r="AF40" s="3">
        <v>5265.54</v>
      </c>
      <c r="AG40" s="3">
        <v>5380.98</v>
      </c>
      <c r="AH40" s="3">
        <v>5380.98</v>
      </c>
      <c r="AI40" s="3">
        <v>5380.98</v>
      </c>
      <c r="AJ40" s="3">
        <v>5380.98</v>
      </c>
      <c r="AK40" s="3">
        <v>5380.98</v>
      </c>
      <c r="AL40" s="3">
        <v>5380.98</v>
      </c>
      <c r="AM40" s="3">
        <v>5380.98</v>
      </c>
      <c r="AN40" s="3">
        <v>5380.98</v>
      </c>
      <c r="AO40" s="3">
        <v>5380.98</v>
      </c>
      <c r="AP40" s="3">
        <v>5380.98</v>
      </c>
      <c r="AQ40" s="3">
        <v>5380.98</v>
      </c>
      <c r="AR40" s="3">
        <v>5380.98</v>
      </c>
      <c r="AS40" s="3">
        <v>5380.98</v>
      </c>
      <c r="AT40" s="3">
        <v>5380.98</v>
      </c>
      <c r="AU40" s="3">
        <v>5380.98</v>
      </c>
      <c r="AV40" s="3">
        <v>5380.98</v>
      </c>
      <c r="AW40" s="3">
        <v>5380.98</v>
      </c>
      <c r="AX40" s="2"/>
    </row>
    <row r="41" spans="1:50" x14ac:dyDescent="0.25">
      <c r="A41" t="s">
        <v>40</v>
      </c>
      <c r="B41" s="3">
        <v>3609.98</v>
      </c>
      <c r="C41" s="3">
        <v>3795.06</v>
      </c>
      <c r="D41" s="3">
        <v>3795.06</v>
      </c>
      <c r="E41" s="3">
        <v>3929.63</v>
      </c>
      <c r="F41" s="3">
        <v>3929.63</v>
      </c>
      <c r="G41" s="3">
        <v>4064.2</v>
      </c>
      <c r="H41" s="3">
        <v>4064.2</v>
      </c>
      <c r="I41" s="3">
        <v>4196.43</v>
      </c>
      <c r="J41" s="3">
        <v>4196.43</v>
      </c>
      <c r="K41" s="3">
        <v>4328.3500000000004</v>
      </c>
      <c r="L41" s="3">
        <v>4394.3100000000004</v>
      </c>
      <c r="M41" s="3">
        <v>4526.24</v>
      </c>
      <c r="N41" s="3">
        <v>4526.24</v>
      </c>
      <c r="O41" s="3">
        <v>4658.17</v>
      </c>
      <c r="P41" s="3">
        <v>4658.17</v>
      </c>
      <c r="Q41" s="3">
        <v>4790.09</v>
      </c>
      <c r="R41" s="3">
        <v>4790.09</v>
      </c>
      <c r="S41" s="3">
        <v>4922.0200000000004</v>
      </c>
      <c r="T41" s="3">
        <v>4922.0200000000004</v>
      </c>
      <c r="U41" s="3">
        <v>5053.95</v>
      </c>
      <c r="V41" s="3">
        <v>5053.95</v>
      </c>
      <c r="W41" s="3">
        <v>5185.88</v>
      </c>
      <c r="X41" s="3">
        <v>5185.88</v>
      </c>
      <c r="Y41" s="3">
        <v>5317.81</v>
      </c>
      <c r="Z41" s="3">
        <v>5317.81</v>
      </c>
      <c r="AA41" s="3">
        <v>5449.74</v>
      </c>
      <c r="AB41" s="3">
        <v>5449.74</v>
      </c>
      <c r="AC41" s="3">
        <v>5581.66</v>
      </c>
      <c r="AD41" s="3">
        <v>5581.66</v>
      </c>
      <c r="AE41" s="3">
        <v>5581.66</v>
      </c>
      <c r="AF41" s="3">
        <v>5581.66</v>
      </c>
      <c r="AG41" s="3">
        <v>5581.66</v>
      </c>
      <c r="AH41" s="3">
        <v>5581.66</v>
      </c>
      <c r="AI41" s="3">
        <v>5581.66</v>
      </c>
      <c r="AJ41" s="3">
        <v>5581.66</v>
      </c>
      <c r="AK41" s="3">
        <v>5581.66</v>
      </c>
      <c r="AL41" s="3">
        <v>5581.66</v>
      </c>
      <c r="AM41" s="3">
        <v>5581.66</v>
      </c>
      <c r="AN41" s="3">
        <v>5581.66</v>
      </c>
      <c r="AO41" s="3">
        <v>5581.66</v>
      </c>
      <c r="AP41" s="3">
        <v>5581.66</v>
      </c>
      <c r="AQ41" s="3">
        <v>5581.66</v>
      </c>
      <c r="AR41" s="3">
        <v>5581.66</v>
      </c>
      <c r="AS41" s="3">
        <v>5581.66</v>
      </c>
      <c r="AT41" s="3">
        <v>5581.66</v>
      </c>
      <c r="AU41" s="3">
        <v>5581.66</v>
      </c>
      <c r="AV41" s="3">
        <v>5581.66</v>
      </c>
      <c r="AW41" s="3">
        <v>5581.66</v>
      </c>
      <c r="AX41" s="2"/>
    </row>
    <row r="42" spans="1:50" x14ac:dyDescent="0.25">
      <c r="A42" t="s">
        <v>41</v>
      </c>
      <c r="B42" s="3">
        <v>3573.56</v>
      </c>
      <c r="C42" s="3">
        <v>3792.22</v>
      </c>
      <c r="D42" s="3">
        <v>3792.22</v>
      </c>
      <c r="E42" s="3">
        <v>3842.69</v>
      </c>
      <c r="F42" s="3">
        <v>3842.69</v>
      </c>
      <c r="G42" s="3">
        <v>3909.96</v>
      </c>
      <c r="H42" s="3">
        <v>3909.96</v>
      </c>
      <c r="I42" s="3">
        <v>4044.53</v>
      </c>
      <c r="J42" s="3">
        <v>4044.53</v>
      </c>
      <c r="K42" s="3">
        <v>4177.1499999999996</v>
      </c>
      <c r="L42" s="3">
        <v>4243.1000000000004</v>
      </c>
      <c r="M42" s="3">
        <v>4358.54</v>
      </c>
      <c r="N42" s="3">
        <v>4358.54</v>
      </c>
      <c r="O42" s="3">
        <v>4473.9799999999996</v>
      </c>
      <c r="P42" s="3">
        <v>4473.9799999999996</v>
      </c>
      <c r="Q42" s="3">
        <v>4589.41</v>
      </c>
      <c r="R42" s="3">
        <v>4589.41</v>
      </c>
      <c r="S42" s="3">
        <v>4704.8500000000004</v>
      </c>
      <c r="T42" s="3">
        <v>4704.8500000000004</v>
      </c>
      <c r="U42" s="3">
        <v>4820.28</v>
      </c>
      <c r="V42" s="3">
        <v>4820.28</v>
      </c>
      <c r="W42" s="3">
        <v>4935.72</v>
      </c>
      <c r="X42" s="3">
        <v>4935.72</v>
      </c>
      <c r="Y42" s="3">
        <v>5051.16</v>
      </c>
      <c r="Z42" s="3">
        <v>5051.16</v>
      </c>
      <c r="AA42" s="3">
        <v>5166.6000000000004</v>
      </c>
      <c r="AB42" s="3">
        <v>5166.6000000000004</v>
      </c>
      <c r="AC42" s="3">
        <v>5282.03</v>
      </c>
      <c r="AD42" s="3">
        <v>5282.03</v>
      </c>
      <c r="AE42" s="3">
        <v>5397.47</v>
      </c>
      <c r="AF42" s="3">
        <v>5397.47</v>
      </c>
      <c r="AG42" s="3">
        <v>5512.9</v>
      </c>
      <c r="AH42" s="3">
        <v>5512.9</v>
      </c>
      <c r="AI42" s="3">
        <v>5512.9</v>
      </c>
      <c r="AJ42" s="3">
        <v>5512.9</v>
      </c>
      <c r="AK42" s="3">
        <v>5512.9</v>
      </c>
      <c r="AL42" s="3">
        <v>5512.9</v>
      </c>
      <c r="AM42" s="3">
        <v>5512.9</v>
      </c>
      <c r="AN42" s="3">
        <v>5512.9</v>
      </c>
      <c r="AO42" s="3">
        <v>5512.9</v>
      </c>
      <c r="AP42" s="3">
        <v>5512.9</v>
      </c>
      <c r="AQ42" s="3">
        <v>5512.9</v>
      </c>
      <c r="AR42" s="3">
        <v>5512.9</v>
      </c>
      <c r="AS42" s="3">
        <v>5512.9</v>
      </c>
      <c r="AT42" s="3">
        <v>5512.9</v>
      </c>
      <c r="AU42" s="3">
        <v>5512.9</v>
      </c>
      <c r="AV42" s="3">
        <v>5512.9</v>
      </c>
      <c r="AW42" s="3">
        <v>5512.9</v>
      </c>
      <c r="AX42" s="2"/>
    </row>
    <row r="43" spans="1:50" x14ac:dyDescent="0.25">
      <c r="A43" t="s">
        <v>42</v>
      </c>
      <c r="B43" s="3">
        <v>3557.03</v>
      </c>
      <c r="C43" s="3">
        <v>3766.99</v>
      </c>
      <c r="D43" s="3">
        <v>3766.99</v>
      </c>
      <c r="E43" s="3">
        <v>3817.46</v>
      </c>
      <c r="F43" s="3">
        <v>3817.46</v>
      </c>
      <c r="G43" s="3">
        <v>3867.93</v>
      </c>
      <c r="H43" s="3">
        <v>3867.93</v>
      </c>
      <c r="I43" s="3">
        <v>3918.39</v>
      </c>
      <c r="J43" s="3">
        <v>3918.39</v>
      </c>
      <c r="K43" s="3">
        <v>3968.87</v>
      </c>
      <c r="L43" s="3">
        <v>4036.14</v>
      </c>
      <c r="M43" s="3">
        <v>4102.95</v>
      </c>
      <c r="N43" s="3">
        <v>4102.95</v>
      </c>
      <c r="O43" s="3">
        <v>4168.91</v>
      </c>
      <c r="P43" s="3">
        <v>4168.91</v>
      </c>
      <c r="Q43" s="3">
        <v>4234.8599999999997</v>
      </c>
      <c r="R43" s="3">
        <v>4234.8599999999997</v>
      </c>
      <c r="S43" s="3">
        <v>4300.82</v>
      </c>
      <c r="T43" s="3">
        <v>4300.82</v>
      </c>
      <c r="U43" s="3">
        <v>4366.78</v>
      </c>
      <c r="V43" s="3">
        <v>4366.78</v>
      </c>
      <c r="W43" s="3">
        <v>4432.7299999999996</v>
      </c>
      <c r="X43" s="3">
        <v>4432.7299999999996</v>
      </c>
      <c r="Y43" s="3">
        <v>4498.6899999999996</v>
      </c>
      <c r="Z43" s="3">
        <v>4498.6899999999996</v>
      </c>
      <c r="AA43" s="3">
        <v>4564.6499999999996</v>
      </c>
      <c r="AB43" s="3">
        <v>4564.6499999999996</v>
      </c>
      <c r="AC43" s="3">
        <v>4630.6000000000004</v>
      </c>
      <c r="AD43" s="3">
        <v>4630.6000000000004</v>
      </c>
      <c r="AE43" s="3">
        <v>4696.5600000000004</v>
      </c>
      <c r="AF43" s="3">
        <v>4696.5600000000004</v>
      </c>
      <c r="AG43" s="3">
        <v>4762.5200000000004</v>
      </c>
      <c r="AH43" s="3">
        <v>4762.5200000000004</v>
      </c>
      <c r="AI43" s="3">
        <v>4762.5200000000004</v>
      </c>
      <c r="AJ43" s="3">
        <v>4762.5200000000004</v>
      </c>
      <c r="AK43" s="3">
        <v>4762.5200000000004</v>
      </c>
      <c r="AL43" s="3">
        <v>4762.5200000000004</v>
      </c>
      <c r="AM43" s="3">
        <v>4762.5200000000004</v>
      </c>
      <c r="AN43" s="3">
        <v>4762.5200000000004</v>
      </c>
      <c r="AO43" s="3">
        <v>4762.5200000000004</v>
      </c>
      <c r="AP43" s="3">
        <v>4762.5200000000004</v>
      </c>
      <c r="AQ43" s="3">
        <v>4762.5200000000004</v>
      </c>
      <c r="AR43" s="3">
        <v>4762.5200000000004</v>
      </c>
      <c r="AS43" s="3">
        <v>4762.5200000000004</v>
      </c>
      <c r="AT43" s="3">
        <v>4762.5200000000004</v>
      </c>
      <c r="AU43" s="3">
        <v>4762.5200000000004</v>
      </c>
      <c r="AV43" s="3">
        <v>4762.5200000000004</v>
      </c>
      <c r="AW43" s="3">
        <v>4762.5200000000004</v>
      </c>
      <c r="AX43" s="2"/>
    </row>
    <row r="44" spans="1:50" x14ac:dyDescent="0.25">
      <c r="A44" t="s">
        <v>43</v>
      </c>
      <c r="B44" s="3">
        <v>3783.78</v>
      </c>
      <c r="C44" s="3">
        <v>4010.89</v>
      </c>
      <c r="D44" s="3">
        <v>4010.89</v>
      </c>
      <c r="E44" s="3">
        <v>4111.17</v>
      </c>
      <c r="F44" s="3">
        <v>4111.17</v>
      </c>
      <c r="G44" s="3">
        <v>4210.1099999999997</v>
      </c>
      <c r="H44" s="3">
        <v>4210.1099999999997</v>
      </c>
      <c r="I44" s="3">
        <v>4309.05</v>
      </c>
      <c r="J44" s="3">
        <v>4309.05</v>
      </c>
      <c r="K44" s="3">
        <v>4407.99</v>
      </c>
      <c r="L44" s="3">
        <v>4473.95</v>
      </c>
      <c r="M44" s="3">
        <v>4572.8900000000003</v>
      </c>
      <c r="N44" s="3">
        <v>4572.8900000000003</v>
      </c>
      <c r="O44" s="3">
        <v>4671.83</v>
      </c>
      <c r="P44" s="3">
        <v>4671.83</v>
      </c>
      <c r="Q44" s="3">
        <v>4770.7700000000004</v>
      </c>
      <c r="R44" s="3">
        <v>4770.7700000000004</v>
      </c>
      <c r="S44" s="3">
        <v>4869.71</v>
      </c>
      <c r="T44" s="3">
        <v>4869.71</v>
      </c>
      <c r="U44" s="3">
        <v>4968.6499999999996</v>
      </c>
      <c r="V44" s="3">
        <v>4968.6499999999996</v>
      </c>
      <c r="W44" s="3">
        <v>5067.6000000000004</v>
      </c>
      <c r="X44" s="3">
        <v>5067.6000000000004</v>
      </c>
      <c r="Y44" s="3">
        <v>5166.53</v>
      </c>
      <c r="Z44" s="3">
        <v>5166.53</v>
      </c>
      <c r="AA44" s="3">
        <v>5265.48</v>
      </c>
      <c r="AB44" s="3">
        <v>5265.48</v>
      </c>
      <c r="AC44" s="3">
        <v>5364.42</v>
      </c>
      <c r="AD44" s="3">
        <v>5364.42</v>
      </c>
      <c r="AE44" s="3">
        <v>5364.42</v>
      </c>
      <c r="AF44" s="3">
        <v>5364.42</v>
      </c>
      <c r="AG44" s="3">
        <v>5364.42</v>
      </c>
      <c r="AH44" s="3">
        <v>5364.42</v>
      </c>
      <c r="AI44" s="3">
        <v>5364.42</v>
      </c>
      <c r="AJ44" s="3">
        <v>5364.42</v>
      </c>
      <c r="AK44" s="3">
        <v>5364.42</v>
      </c>
      <c r="AL44" s="3">
        <v>5364.42</v>
      </c>
      <c r="AM44" s="3">
        <v>5364.42</v>
      </c>
      <c r="AN44" s="3">
        <v>5364.42</v>
      </c>
      <c r="AO44" s="3">
        <v>5364.42</v>
      </c>
      <c r="AP44" s="3">
        <v>5364.42</v>
      </c>
      <c r="AQ44" s="3">
        <v>5364.42</v>
      </c>
      <c r="AR44" s="3">
        <v>5364.42</v>
      </c>
      <c r="AS44" s="3">
        <v>5364.42</v>
      </c>
      <c r="AT44" s="3">
        <v>5364.42</v>
      </c>
      <c r="AU44" s="3">
        <v>5364.42</v>
      </c>
      <c r="AV44" s="3">
        <v>5364.42</v>
      </c>
      <c r="AW44" s="3">
        <v>5364.42</v>
      </c>
      <c r="AX44" s="2"/>
    </row>
    <row r="45" spans="1:50" x14ac:dyDescent="0.25">
      <c r="A45" t="s">
        <v>44</v>
      </c>
      <c r="B45" s="3">
        <v>3918.34</v>
      </c>
      <c r="C45" s="3">
        <v>4061.31</v>
      </c>
      <c r="D45" s="3">
        <v>4061.31</v>
      </c>
      <c r="E45" s="3">
        <v>4160.6000000000004</v>
      </c>
      <c r="F45" s="3">
        <v>4160.6000000000004</v>
      </c>
      <c r="G45" s="3">
        <v>4259.54</v>
      </c>
      <c r="H45" s="3">
        <v>4259.54</v>
      </c>
      <c r="I45" s="3">
        <v>4358.49</v>
      </c>
      <c r="J45" s="3">
        <v>4358.49</v>
      </c>
      <c r="K45" s="3">
        <v>4457.43</v>
      </c>
      <c r="L45" s="3">
        <v>4523.3900000000003</v>
      </c>
      <c r="M45" s="3">
        <v>4622.32</v>
      </c>
      <c r="N45" s="3">
        <v>4622.32</v>
      </c>
      <c r="O45" s="3">
        <v>4721.2700000000004</v>
      </c>
      <c r="P45" s="3">
        <v>4721.2700000000004</v>
      </c>
      <c r="Q45" s="3">
        <v>4833.18</v>
      </c>
      <c r="R45" s="3">
        <v>4833.18</v>
      </c>
      <c r="S45" s="3">
        <v>4945.1000000000004</v>
      </c>
      <c r="T45" s="3">
        <v>4945.1000000000004</v>
      </c>
      <c r="U45" s="3">
        <v>5057.01</v>
      </c>
      <c r="V45" s="3">
        <v>5057.01</v>
      </c>
      <c r="W45" s="3">
        <v>5168.92</v>
      </c>
      <c r="X45" s="3">
        <v>5168.92</v>
      </c>
      <c r="Y45" s="3">
        <v>5280.83</v>
      </c>
      <c r="Z45" s="3">
        <v>5280.83</v>
      </c>
      <c r="AA45" s="3">
        <v>5392.74</v>
      </c>
      <c r="AB45" s="3">
        <v>5392.74</v>
      </c>
      <c r="AC45" s="3">
        <v>5504.66</v>
      </c>
      <c r="AD45" s="3">
        <v>5504.66</v>
      </c>
      <c r="AE45" s="3">
        <v>5504.66</v>
      </c>
      <c r="AF45" s="3">
        <v>5504.66</v>
      </c>
      <c r="AG45" s="3">
        <v>5504.66</v>
      </c>
      <c r="AH45" s="3">
        <v>5504.66</v>
      </c>
      <c r="AI45" s="3">
        <v>5504.66</v>
      </c>
      <c r="AJ45" s="3">
        <v>5504.66</v>
      </c>
      <c r="AK45" s="3">
        <v>5504.66</v>
      </c>
      <c r="AL45" s="3">
        <v>5504.66</v>
      </c>
      <c r="AM45" s="3">
        <v>5504.66</v>
      </c>
      <c r="AN45" s="3">
        <v>5504.66</v>
      </c>
      <c r="AO45" s="3">
        <v>5504.66</v>
      </c>
      <c r="AP45" s="3">
        <v>5504.66</v>
      </c>
      <c r="AQ45" s="3">
        <v>5504.66</v>
      </c>
      <c r="AR45" s="3">
        <v>5504.66</v>
      </c>
      <c r="AS45" s="3">
        <v>5504.66</v>
      </c>
      <c r="AT45" s="3">
        <v>5504.66</v>
      </c>
      <c r="AU45" s="3">
        <v>5504.66</v>
      </c>
      <c r="AV45" s="3">
        <v>5504.66</v>
      </c>
      <c r="AW45" s="3">
        <v>5504.66</v>
      </c>
      <c r="AX45" s="2"/>
    </row>
    <row r="46" spans="1:50" x14ac:dyDescent="0.25">
      <c r="A46" t="s">
        <v>45</v>
      </c>
      <c r="B46" s="3">
        <v>3944.81</v>
      </c>
      <c r="C46" s="3">
        <v>4100.58</v>
      </c>
      <c r="D46" s="3">
        <v>4100.58</v>
      </c>
      <c r="E46" s="3">
        <v>4212.5</v>
      </c>
      <c r="F46" s="3">
        <v>4212.5</v>
      </c>
      <c r="G46" s="3">
        <v>4324.41</v>
      </c>
      <c r="H46" s="3">
        <v>4324.41</v>
      </c>
      <c r="I46" s="3">
        <v>4436.32</v>
      </c>
      <c r="J46" s="3">
        <v>4436.32</v>
      </c>
      <c r="K46" s="3">
        <v>4548.2299999999996</v>
      </c>
      <c r="L46" s="3">
        <v>4614.1899999999996</v>
      </c>
      <c r="M46" s="3">
        <v>4726.1000000000004</v>
      </c>
      <c r="N46" s="3">
        <v>4726.1000000000004</v>
      </c>
      <c r="O46" s="3">
        <v>4838.0200000000004</v>
      </c>
      <c r="P46" s="3">
        <v>4838.0200000000004</v>
      </c>
      <c r="Q46" s="3">
        <v>4949.93</v>
      </c>
      <c r="R46" s="3">
        <v>4949.93</v>
      </c>
      <c r="S46" s="3">
        <v>5061.8500000000004</v>
      </c>
      <c r="T46" s="3">
        <v>5061.8500000000004</v>
      </c>
      <c r="U46" s="3">
        <v>5173.76</v>
      </c>
      <c r="V46" s="3">
        <v>5173.76</v>
      </c>
      <c r="W46" s="3">
        <v>5285.67</v>
      </c>
      <c r="X46" s="3">
        <v>5285.67</v>
      </c>
      <c r="Y46" s="3">
        <v>5397.58</v>
      </c>
      <c r="Z46" s="3">
        <v>5397.58</v>
      </c>
      <c r="AA46" s="3">
        <v>5509.5</v>
      </c>
      <c r="AB46" s="3">
        <v>5509.5</v>
      </c>
      <c r="AC46" s="3">
        <v>5621.41</v>
      </c>
      <c r="AD46" s="3">
        <v>5621.41</v>
      </c>
      <c r="AE46" s="3">
        <v>5621.41</v>
      </c>
      <c r="AF46" s="3">
        <v>5621.41</v>
      </c>
      <c r="AG46" s="3">
        <v>5621.41</v>
      </c>
      <c r="AH46" s="3">
        <v>5621.41</v>
      </c>
      <c r="AI46" s="3">
        <v>5621.41</v>
      </c>
      <c r="AJ46" s="3">
        <v>5621.41</v>
      </c>
      <c r="AK46" s="3">
        <v>5621.41</v>
      </c>
      <c r="AL46" s="3">
        <v>5621.41</v>
      </c>
      <c r="AM46" s="3">
        <v>5621.41</v>
      </c>
      <c r="AN46" s="3">
        <v>5621.41</v>
      </c>
      <c r="AO46" s="3">
        <v>5621.41</v>
      </c>
      <c r="AP46" s="3">
        <v>5621.41</v>
      </c>
      <c r="AQ46" s="3">
        <v>5621.41</v>
      </c>
      <c r="AR46" s="3">
        <v>5621.41</v>
      </c>
      <c r="AS46" s="3">
        <v>5621.41</v>
      </c>
      <c r="AT46" s="3">
        <v>5621.41</v>
      </c>
      <c r="AU46" s="3">
        <v>5621.41</v>
      </c>
      <c r="AV46" s="3">
        <v>5621.41</v>
      </c>
      <c r="AW46" s="3">
        <v>5621.41</v>
      </c>
      <c r="AX46" s="2"/>
    </row>
    <row r="47" spans="1:50" x14ac:dyDescent="0.25">
      <c r="A47" t="s">
        <v>46</v>
      </c>
      <c r="B47" s="3">
        <v>3977.22</v>
      </c>
      <c r="C47" s="3">
        <v>4119.3900000000003</v>
      </c>
      <c r="D47" s="3">
        <v>4119.3900000000003</v>
      </c>
      <c r="E47" s="3">
        <v>4251.32</v>
      </c>
      <c r="F47" s="3">
        <v>4251.32</v>
      </c>
      <c r="G47" s="3">
        <v>4383.25</v>
      </c>
      <c r="H47" s="3">
        <v>4383.25</v>
      </c>
      <c r="I47" s="3">
        <v>4515.17</v>
      </c>
      <c r="J47" s="3">
        <v>4515.17</v>
      </c>
      <c r="K47" s="3">
        <v>4647.1000000000004</v>
      </c>
      <c r="L47" s="3">
        <v>4713.0600000000004</v>
      </c>
      <c r="M47" s="3">
        <v>4844.99</v>
      </c>
      <c r="N47" s="3">
        <v>4844.99</v>
      </c>
      <c r="O47" s="3">
        <v>4976.92</v>
      </c>
      <c r="P47" s="3">
        <v>4976.92</v>
      </c>
      <c r="Q47" s="3">
        <v>5108.84</v>
      </c>
      <c r="R47" s="3">
        <v>5108.84</v>
      </c>
      <c r="S47" s="3">
        <v>5240.7700000000004</v>
      </c>
      <c r="T47" s="3">
        <v>5240.7700000000004</v>
      </c>
      <c r="U47" s="3">
        <v>5372.7</v>
      </c>
      <c r="V47" s="3">
        <v>5372.7</v>
      </c>
      <c r="W47" s="3">
        <v>5504.63</v>
      </c>
      <c r="X47" s="3">
        <v>5504.63</v>
      </c>
      <c r="Y47" s="3">
        <v>5636.56</v>
      </c>
      <c r="Z47" s="3">
        <v>5636.56</v>
      </c>
      <c r="AA47" s="3">
        <v>5768.48</v>
      </c>
      <c r="AB47" s="3">
        <v>5768.48</v>
      </c>
      <c r="AC47" s="3">
        <v>5900.41</v>
      </c>
      <c r="AD47" s="3">
        <v>5900.41</v>
      </c>
      <c r="AE47" s="3">
        <v>5900.41</v>
      </c>
      <c r="AF47" s="3">
        <v>5900.41</v>
      </c>
      <c r="AG47" s="3">
        <v>5900.41</v>
      </c>
      <c r="AH47" s="3">
        <v>5900.41</v>
      </c>
      <c r="AI47" s="3">
        <v>5900.41</v>
      </c>
      <c r="AJ47" s="3">
        <v>5900.41</v>
      </c>
      <c r="AK47" s="3">
        <v>5900.41</v>
      </c>
      <c r="AL47" s="3">
        <v>5900.41</v>
      </c>
      <c r="AM47" s="3">
        <v>5900.41</v>
      </c>
      <c r="AN47" s="3">
        <v>5900.41</v>
      </c>
      <c r="AO47" s="3">
        <v>5900.41</v>
      </c>
      <c r="AP47" s="3">
        <v>5900.41</v>
      </c>
      <c r="AQ47" s="3">
        <v>5900.41</v>
      </c>
      <c r="AR47" s="3">
        <v>5900.41</v>
      </c>
      <c r="AS47" s="3">
        <v>5900.41</v>
      </c>
      <c r="AT47" s="3">
        <v>5900.41</v>
      </c>
      <c r="AU47" s="3">
        <v>5900.41</v>
      </c>
      <c r="AV47" s="3">
        <v>5900.41</v>
      </c>
      <c r="AW47" s="3">
        <v>5900.41</v>
      </c>
      <c r="AX47" s="2"/>
    </row>
    <row r="48" spans="1:50" x14ac:dyDescent="0.25">
      <c r="A48" t="s">
        <v>47</v>
      </c>
      <c r="B48" s="3">
        <v>4119.41</v>
      </c>
      <c r="C48" s="3">
        <v>4317.32</v>
      </c>
      <c r="D48" s="3">
        <v>4317.32</v>
      </c>
      <c r="E48" s="3">
        <v>4494.6000000000004</v>
      </c>
      <c r="F48" s="3">
        <v>4494.6000000000004</v>
      </c>
      <c r="G48" s="3">
        <v>4671.87</v>
      </c>
      <c r="H48" s="3">
        <v>4671.87</v>
      </c>
      <c r="I48" s="3">
        <v>4849.1499999999996</v>
      </c>
      <c r="J48" s="3">
        <v>4849.1499999999996</v>
      </c>
      <c r="K48" s="3">
        <v>5026.43</v>
      </c>
      <c r="L48" s="3">
        <v>5092.3900000000003</v>
      </c>
      <c r="M48" s="3">
        <v>5269.67</v>
      </c>
      <c r="N48" s="3">
        <v>5269.67</v>
      </c>
      <c r="O48" s="3">
        <v>5446.94</v>
      </c>
      <c r="P48" s="3">
        <v>5446.94</v>
      </c>
      <c r="Q48" s="3">
        <v>5624.22</v>
      </c>
      <c r="R48" s="3">
        <v>5624.22</v>
      </c>
      <c r="S48" s="3">
        <v>5801.5</v>
      </c>
      <c r="T48" s="3">
        <v>5801.5</v>
      </c>
      <c r="U48" s="3">
        <v>5978.78</v>
      </c>
      <c r="V48" s="3">
        <v>5978.78</v>
      </c>
      <c r="W48" s="3">
        <v>6156.06</v>
      </c>
      <c r="X48" s="3">
        <v>6156.06</v>
      </c>
      <c r="Y48" s="3">
        <v>6333.34</v>
      </c>
      <c r="Z48" s="3">
        <v>6333.34</v>
      </c>
      <c r="AA48" s="3">
        <v>6333.34</v>
      </c>
      <c r="AB48" s="3">
        <v>6333.34</v>
      </c>
      <c r="AC48" s="3">
        <v>6333.34</v>
      </c>
      <c r="AD48" s="3">
        <v>6333.34</v>
      </c>
      <c r="AE48" s="3">
        <v>6333.34</v>
      </c>
      <c r="AF48" s="3">
        <v>6333.34</v>
      </c>
      <c r="AG48" s="3">
        <v>6333.34</v>
      </c>
      <c r="AH48" s="3">
        <v>6333.34</v>
      </c>
      <c r="AI48" s="3">
        <v>6333.34</v>
      </c>
      <c r="AJ48" s="3">
        <v>6333.34</v>
      </c>
      <c r="AK48" s="3">
        <v>6333.34</v>
      </c>
      <c r="AL48" s="3">
        <v>6333.34</v>
      </c>
      <c r="AM48" s="3">
        <v>6333.34</v>
      </c>
      <c r="AN48" s="3">
        <v>6333.34</v>
      </c>
      <c r="AO48" s="3">
        <v>6333.34</v>
      </c>
      <c r="AP48" s="3">
        <v>6333.34</v>
      </c>
      <c r="AQ48" s="3">
        <v>6333.34</v>
      </c>
      <c r="AR48" s="3">
        <v>6333.34</v>
      </c>
      <c r="AS48" s="3">
        <v>6333.34</v>
      </c>
      <c r="AT48" s="3">
        <v>6333.34</v>
      </c>
      <c r="AU48" s="3">
        <v>6333.34</v>
      </c>
      <c r="AV48" s="3">
        <v>6333.34</v>
      </c>
      <c r="AW48" s="3">
        <v>6333.34</v>
      </c>
      <c r="AX48" s="2"/>
    </row>
    <row r="49" spans="1:50" x14ac:dyDescent="0.25">
      <c r="A49" t="s">
        <v>48</v>
      </c>
      <c r="B49" s="3">
        <v>4102.91</v>
      </c>
      <c r="C49" s="3">
        <v>4284.3599999999997</v>
      </c>
      <c r="D49" s="3">
        <v>4284.3599999999997</v>
      </c>
      <c r="E49" s="3">
        <v>4416.29</v>
      </c>
      <c r="F49" s="3">
        <v>4416.29</v>
      </c>
      <c r="G49" s="3">
        <v>4548.22</v>
      </c>
      <c r="H49" s="3">
        <v>4548.22</v>
      </c>
      <c r="I49" s="3">
        <v>4680.1499999999996</v>
      </c>
      <c r="J49" s="3">
        <v>4680.1499999999996</v>
      </c>
      <c r="K49" s="3">
        <v>4812.08</v>
      </c>
      <c r="L49" s="3">
        <v>4878.04</v>
      </c>
      <c r="M49" s="3">
        <v>5009.96</v>
      </c>
      <c r="N49" s="3">
        <v>5009.96</v>
      </c>
      <c r="O49" s="3">
        <v>5141.8900000000003</v>
      </c>
      <c r="P49" s="3">
        <v>5141.8900000000003</v>
      </c>
      <c r="Q49" s="3">
        <v>5273.82</v>
      </c>
      <c r="R49" s="3">
        <v>5273.82</v>
      </c>
      <c r="S49" s="3">
        <v>5405.75</v>
      </c>
      <c r="T49" s="3">
        <v>5405.75</v>
      </c>
      <c r="U49" s="3">
        <v>5537.67</v>
      </c>
      <c r="V49" s="3">
        <v>5537.67</v>
      </c>
      <c r="W49" s="3">
        <v>5669.6</v>
      </c>
      <c r="X49" s="3">
        <v>5669.6</v>
      </c>
      <c r="Y49" s="3">
        <v>5801.53</v>
      </c>
      <c r="Z49" s="3">
        <v>5801.53</v>
      </c>
      <c r="AA49" s="3">
        <v>5933.46</v>
      </c>
      <c r="AB49" s="3">
        <v>5933.46</v>
      </c>
      <c r="AC49" s="3">
        <v>6065.39</v>
      </c>
      <c r="AD49" s="3">
        <v>6065.39</v>
      </c>
      <c r="AE49" s="3">
        <v>6065.39</v>
      </c>
      <c r="AF49" s="3">
        <v>6065.39</v>
      </c>
      <c r="AG49" s="3">
        <v>6065.39</v>
      </c>
      <c r="AH49" s="3">
        <v>6065.39</v>
      </c>
      <c r="AI49" s="3">
        <v>6065.39</v>
      </c>
      <c r="AJ49" s="3">
        <v>6065.39</v>
      </c>
      <c r="AK49" s="3">
        <v>6065.39</v>
      </c>
      <c r="AL49" s="3">
        <v>6065.39</v>
      </c>
      <c r="AM49" s="3">
        <v>6065.39</v>
      </c>
      <c r="AN49" s="3">
        <v>6065.39</v>
      </c>
      <c r="AO49" s="3">
        <v>6065.39</v>
      </c>
      <c r="AP49" s="3">
        <v>6065.39</v>
      </c>
      <c r="AQ49" s="3">
        <v>6065.39</v>
      </c>
      <c r="AR49" s="3">
        <v>6065.39</v>
      </c>
      <c r="AS49" s="3">
        <v>6065.39</v>
      </c>
      <c r="AT49" s="3">
        <v>6065.39</v>
      </c>
      <c r="AU49" s="3">
        <v>6065.39</v>
      </c>
      <c r="AV49" s="3">
        <v>6065.39</v>
      </c>
      <c r="AW49" s="3">
        <v>6065.39</v>
      </c>
      <c r="AX49" s="2"/>
    </row>
    <row r="50" spans="1:50" x14ac:dyDescent="0.25">
      <c r="A50" t="s">
        <v>49</v>
      </c>
      <c r="B50" s="3">
        <v>4036.12</v>
      </c>
      <c r="C50" s="3">
        <v>4168.8999999999996</v>
      </c>
      <c r="D50" s="3">
        <v>4168.8999999999996</v>
      </c>
      <c r="E50" s="3">
        <v>4218.38</v>
      </c>
      <c r="F50" s="3">
        <v>4218.38</v>
      </c>
      <c r="G50" s="3">
        <v>4284.34</v>
      </c>
      <c r="H50" s="3">
        <v>4284.34</v>
      </c>
      <c r="I50" s="3">
        <v>4416.26</v>
      </c>
      <c r="J50" s="3">
        <v>4416.26</v>
      </c>
      <c r="K50" s="3">
        <v>4548.1899999999996</v>
      </c>
      <c r="L50" s="3">
        <v>4614.1499999999996</v>
      </c>
      <c r="M50" s="3">
        <v>4729.59</v>
      </c>
      <c r="N50" s="3">
        <v>4729.59</v>
      </c>
      <c r="O50" s="3">
        <v>4845.0200000000004</v>
      </c>
      <c r="P50" s="3">
        <v>4845.0200000000004</v>
      </c>
      <c r="Q50" s="3">
        <v>4960.46</v>
      </c>
      <c r="R50" s="3">
        <v>4960.46</v>
      </c>
      <c r="S50" s="3">
        <v>5075.8999999999996</v>
      </c>
      <c r="T50" s="3">
        <v>5075.8999999999996</v>
      </c>
      <c r="U50" s="3">
        <v>5191.34</v>
      </c>
      <c r="V50" s="3">
        <v>5191.34</v>
      </c>
      <c r="W50" s="3">
        <v>5306.77</v>
      </c>
      <c r="X50" s="3">
        <v>5306.77</v>
      </c>
      <c r="Y50" s="3">
        <v>5422.21</v>
      </c>
      <c r="Z50" s="3">
        <v>5422.21</v>
      </c>
      <c r="AA50" s="3">
        <v>5537.64</v>
      </c>
      <c r="AB50" s="3">
        <v>5537.64</v>
      </c>
      <c r="AC50" s="3">
        <v>5653.08</v>
      </c>
      <c r="AD50" s="3">
        <v>5653.08</v>
      </c>
      <c r="AE50" s="3">
        <v>5768.52</v>
      </c>
      <c r="AF50" s="3">
        <v>5768.52</v>
      </c>
      <c r="AG50" s="3">
        <v>5883.95</v>
      </c>
      <c r="AH50" s="3">
        <v>5883.95</v>
      </c>
      <c r="AI50" s="3">
        <v>5883.95</v>
      </c>
      <c r="AJ50" s="3">
        <v>5883.95</v>
      </c>
      <c r="AK50" s="3">
        <v>5883.95</v>
      </c>
      <c r="AL50" s="3">
        <v>5883.95</v>
      </c>
      <c r="AM50" s="3">
        <v>5883.95</v>
      </c>
      <c r="AN50" s="3">
        <v>5883.95</v>
      </c>
      <c r="AO50" s="3">
        <v>5883.95</v>
      </c>
      <c r="AP50" s="3">
        <v>5883.95</v>
      </c>
      <c r="AQ50" s="3">
        <v>5883.95</v>
      </c>
      <c r="AR50" s="3">
        <v>5883.95</v>
      </c>
      <c r="AS50" s="3">
        <v>5883.95</v>
      </c>
      <c r="AT50" s="3">
        <v>5883.95</v>
      </c>
      <c r="AU50" s="3">
        <v>5883.95</v>
      </c>
      <c r="AV50" s="3">
        <v>5883.95</v>
      </c>
      <c r="AW50" s="3">
        <v>5883.95</v>
      </c>
      <c r="AX50" s="2"/>
    </row>
    <row r="51" spans="1:50" x14ac:dyDescent="0.25">
      <c r="A51" t="s">
        <v>50</v>
      </c>
      <c r="B51" s="3">
        <v>4174.9399999999996</v>
      </c>
      <c r="C51" s="3">
        <v>4368.97</v>
      </c>
      <c r="D51" s="3">
        <v>4368.97</v>
      </c>
      <c r="E51" s="3">
        <v>4542.7700000000004</v>
      </c>
      <c r="F51" s="3">
        <v>4542.7700000000004</v>
      </c>
      <c r="G51" s="3">
        <v>4809.3100000000004</v>
      </c>
      <c r="H51" s="3">
        <v>4809.3100000000004</v>
      </c>
      <c r="I51" s="3">
        <v>4986.58</v>
      </c>
      <c r="J51" s="3">
        <v>4986.58</v>
      </c>
      <c r="K51" s="3">
        <v>5163.8599999999997</v>
      </c>
      <c r="L51" s="3">
        <v>5229.82</v>
      </c>
      <c r="M51" s="3">
        <v>5407.09</v>
      </c>
      <c r="N51" s="3">
        <v>5407.09</v>
      </c>
      <c r="O51" s="3">
        <v>5584.37</v>
      </c>
      <c r="P51" s="3">
        <v>5584.37</v>
      </c>
      <c r="Q51" s="3">
        <v>5761.65</v>
      </c>
      <c r="R51" s="3">
        <v>5761.65</v>
      </c>
      <c r="S51" s="3">
        <v>5938.93</v>
      </c>
      <c r="T51" s="3">
        <v>5938.93</v>
      </c>
      <c r="U51" s="3">
        <v>6116.21</v>
      </c>
      <c r="V51" s="3">
        <v>6116.21</v>
      </c>
      <c r="W51" s="3">
        <v>6293.48</v>
      </c>
      <c r="X51" s="3">
        <v>6293.48</v>
      </c>
      <c r="Y51" s="3">
        <v>6470.76</v>
      </c>
      <c r="Z51" s="3">
        <v>6470.76</v>
      </c>
      <c r="AA51" s="3">
        <v>6470.76</v>
      </c>
      <c r="AB51" s="3">
        <v>6470.76</v>
      </c>
      <c r="AC51" s="3">
        <v>6470.76</v>
      </c>
      <c r="AD51" s="3">
        <v>6470.76</v>
      </c>
      <c r="AE51" s="3">
        <v>6470.76</v>
      </c>
      <c r="AF51" s="3">
        <v>6470.76</v>
      </c>
      <c r="AG51" s="3">
        <v>6470.76</v>
      </c>
      <c r="AH51" s="3">
        <v>6470.76</v>
      </c>
      <c r="AI51" s="3">
        <v>6470.76</v>
      </c>
      <c r="AJ51" s="3">
        <v>6470.76</v>
      </c>
      <c r="AK51" s="3">
        <v>6470.76</v>
      </c>
      <c r="AL51" s="3">
        <v>6470.76</v>
      </c>
      <c r="AM51" s="3">
        <v>6470.76</v>
      </c>
      <c r="AN51" s="3">
        <v>6470.76</v>
      </c>
      <c r="AO51" s="3">
        <v>6470.76</v>
      </c>
      <c r="AP51" s="3">
        <v>6470.76</v>
      </c>
      <c r="AQ51" s="3">
        <v>6470.76</v>
      </c>
      <c r="AR51" s="3">
        <v>6470.76</v>
      </c>
      <c r="AS51" s="3">
        <v>6470.76</v>
      </c>
      <c r="AT51" s="3">
        <v>6470.76</v>
      </c>
      <c r="AU51" s="3">
        <v>6470.76</v>
      </c>
      <c r="AV51" s="3">
        <v>6470.76</v>
      </c>
      <c r="AW51" s="3">
        <v>6470.76</v>
      </c>
      <c r="AX51" s="2"/>
    </row>
    <row r="52" spans="1:50" x14ac:dyDescent="0.25">
      <c r="A52" t="s">
        <v>51</v>
      </c>
      <c r="B52" s="3">
        <v>4201.88</v>
      </c>
      <c r="C52" s="3">
        <v>4333.8100000000004</v>
      </c>
      <c r="D52" s="3">
        <v>4333.8100000000004</v>
      </c>
      <c r="E52" s="3">
        <v>4383.29</v>
      </c>
      <c r="F52" s="3">
        <v>4383.29</v>
      </c>
      <c r="G52" s="3">
        <v>4449.24</v>
      </c>
      <c r="H52" s="3">
        <v>4449.24</v>
      </c>
      <c r="I52" s="3">
        <v>4581.18</v>
      </c>
      <c r="J52" s="3">
        <v>4581.18</v>
      </c>
      <c r="K52" s="3">
        <v>4713.1000000000004</v>
      </c>
      <c r="L52" s="3">
        <v>4779.0600000000004</v>
      </c>
      <c r="M52" s="3">
        <v>4894.49</v>
      </c>
      <c r="N52" s="3">
        <v>4894.49</v>
      </c>
      <c r="O52" s="3">
        <v>5009.93</v>
      </c>
      <c r="P52" s="3">
        <v>5009.93</v>
      </c>
      <c r="Q52" s="3">
        <v>5125.3599999999997</v>
      </c>
      <c r="R52" s="3">
        <v>5125.3599999999997</v>
      </c>
      <c r="S52" s="3">
        <v>5240.8</v>
      </c>
      <c r="T52" s="3">
        <v>5240.8</v>
      </c>
      <c r="U52" s="3">
        <v>5356.25</v>
      </c>
      <c r="V52" s="3">
        <v>5356.25</v>
      </c>
      <c r="W52" s="3">
        <v>5471.68</v>
      </c>
      <c r="X52" s="3">
        <v>5471.68</v>
      </c>
      <c r="Y52" s="3">
        <v>5587.12</v>
      </c>
      <c r="Z52" s="3">
        <v>5587.12</v>
      </c>
      <c r="AA52" s="3">
        <v>5702.55</v>
      </c>
      <c r="AB52" s="3">
        <v>5702.55</v>
      </c>
      <c r="AC52" s="3">
        <v>5817.98</v>
      </c>
      <c r="AD52" s="3">
        <v>5817.98</v>
      </c>
      <c r="AE52" s="3">
        <v>5933.42</v>
      </c>
      <c r="AF52" s="3">
        <v>5933.42</v>
      </c>
      <c r="AG52" s="3">
        <v>6048.86</v>
      </c>
      <c r="AH52" s="3">
        <v>6048.86</v>
      </c>
      <c r="AI52" s="3">
        <v>6048.86</v>
      </c>
      <c r="AJ52" s="3">
        <v>6048.86</v>
      </c>
      <c r="AK52" s="3">
        <v>6048.86</v>
      </c>
      <c r="AL52" s="3">
        <v>6048.86</v>
      </c>
      <c r="AM52" s="3">
        <v>6048.86</v>
      </c>
      <c r="AN52" s="3">
        <v>6048.86</v>
      </c>
      <c r="AO52" s="3">
        <v>6048.86</v>
      </c>
      <c r="AP52" s="3">
        <v>6048.86</v>
      </c>
      <c r="AQ52" s="3">
        <v>6048.86</v>
      </c>
      <c r="AR52" s="3">
        <v>6048.86</v>
      </c>
      <c r="AS52" s="3">
        <v>6048.86</v>
      </c>
      <c r="AT52" s="3">
        <v>6048.86</v>
      </c>
      <c r="AU52" s="3">
        <v>6048.86</v>
      </c>
      <c r="AV52" s="3">
        <v>6048.86</v>
      </c>
      <c r="AW52" s="3">
        <v>6048.86</v>
      </c>
      <c r="AX52" s="2"/>
    </row>
    <row r="53" spans="1:50" x14ac:dyDescent="0.25">
      <c r="A53" t="s">
        <v>52</v>
      </c>
      <c r="B53" s="3">
        <v>4449.2299999999996</v>
      </c>
      <c r="C53" s="3">
        <v>4564.67</v>
      </c>
      <c r="D53" s="3">
        <v>4564.67</v>
      </c>
      <c r="E53" s="3">
        <v>4741.95</v>
      </c>
      <c r="F53" s="3">
        <v>4741.95</v>
      </c>
      <c r="G53" s="3">
        <v>4919.22</v>
      </c>
      <c r="H53" s="3">
        <v>4919.22</v>
      </c>
      <c r="I53" s="3">
        <v>5096.5</v>
      </c>
      <c r="J53" s="3">
        <v>5096.5</v>
      </c>
      <c r="K53" s="3">
        <v>5273.78</v>
      </c>
      <c r="L53" s="3">
        <v>5273.78</v>
      </c>
      <c r="M53" s="3">
        <v>5451.06</v>
      </c>
      <c r="N53" s="3">
        <v>5451.06</v>
      </c>
      <c r="O53" s="3">
        <v>5628.33</v>
      </c>
      <c r="P53" s="3">
        <v>5628.33</v>
      </c>
      <c r="Q53" s="3">
        <v>5805.62</v>
      </c>
      <c r="R53" s="3">
        <v>5805.62</v>
      </c>
      <c r="S53" s="3">
        <v>5982.89</v>
      </c>
      <c r="T53" s="3">
        <v>5982.89</v>
      </c>
      <c r="U53" s="3">
        <v>6160.17</v>
      </c>
      <c r="V53" s="3">
        <v>6160.17</v>
      </c>
      <c r="W53" s="3">
        <v>6337.44</v>
      </c>
      <c r="X53" s="3">
        <v>6337.44</v>
      </c>
      <c r="Y53" s="3">
        <v>6514.73</v>
      </c>
      <c r="Z53" s="3">
        <v>6514.73</v>
      </c>
      <c r="AA53" s="3">
        <v>6692</v>
      </c>
      <c r="AB53" s="3">
        <v>6692</v>
      </c>
      <c r="AC53" s="3">
        <v>6692</v>
      </c>
      <c r="AD53" s="3">
        <v>6692</v>
      </c>
      <c r="AE53" s="3">
        <v>6692</v>
      </c>
      <c r="AF53" s="3">
        <v>6692</v>
      </c>
      <c r="AG53" s="3">
        <v>6692</v>
      </c>
      <c r="AH53" s="3">
        <v>6692</v>
      </c>
      <c r="AI53" s="3">
        <v>6692</v>
      </c>
      <c r="AJ53" s="3">
        <v>6692</v>
      </c>
      <c r="AK53" s="3">
        <v>6692</v>
      </c>
      <c r="AL53" s="3">
        <v>6692</v>
      </c>
      <c r="AM53" s="3">
        <v>6692</v>
      </c>
      <c r="AN53" s="3">
        <v>6692</v>
      </c>
      <c r="AO53" s="3">
        <v>6692</v>
      </c>
      <c r="AP53" s="3">
        <v>6692</v>
      </c>
      <c r="AQ53" s="3">
        <v>6692</v>
      </c>
      <c r="AR53" s="3">
        <v>6692</v>
      </c>
      <c r="AS53" s="3">
        <v>6692</v>
      </c>
      <c r="AT53" s="3">
        <v>6692</v>
      </c>
      <c r="AU53" s="3">
        <v>6692</v>
      </c>
      <c r="AV53" s="3">
        <v>6692</v>
      </c>
      <c r="AW53" s="3">
        <v>6692</v>
      </c>
      <c r="AX53" s="2"/>
    </row>
    <row r="54" spans="1:50" x14ac:dyDescent="0.25">
      <c r="A54" t="s">
        <v>53</v>
      </c>
      <c r="B54" s="3">
        <v>4820.26</v>
      </c>
      <c r="C54" s="3">
        <v>4820.26</v>
      </c>
      <c r="D54" s="3">
        <v>5067.63</v>
      </c>
      <c r="E54" s="3">
        <v>5067.63</v>
      </c>
      <c r="F54" s="3">
        <v>5314.99</v>
      </c>
      <c r="G54" s="3">
        <v>5314.99</v>
      </c>
      <c r="H54" s="3">
        <v>5562.36</v>
      </c>
      <c r="I54" s="3">
        <v>5562.36</v>
      </c>
      <c r="J54" s="3">
        <v>5809.73</v>
      </c>
      <c r="K54" s="3">
        <v>5809.73</v>
      </c>
      <c r="L54" s="3">
        <v>6057.09</v>
      </c>
      <c r="M54" s="3">
        <v>6057.09</v>
      </c>
      <c r="N54" s="3">
        <v>6304.45</v>
      </c>
      <c r="O54" s="3">
        <v>6304.45</v>
      </c>
      <c r="P54" s="3">
        <v>6551.81</v>
      </c>
      <c r="Q54" s="3">
        <v>6551.81</v>
      </c>
      <c r="R54" s="3">
        <v>6799.18</v>
      </c>
      <c r="S54" s="3">
        <v>6799.18</v>
      </c>
      <c r="T54" s="3">
        <v>7046.54</v>
      </c>
      <c r="U54" s="3">
        <v>7046.54</v>
      </c>
      <c r="V54" s="3">
        <v>7293.91</v>
      </c>
      <c r="W54" s="3">
        <v>7293.91</v>
      </c>
      <c r="X54" s="3">
        <v>7541.28</v>
      </c>
      <c r="Y54" s="3">
        <v>7541.28</v>
      </c>
      <c r="Z54" s="3">
        <v>7541.28</v>
      </c>
      <c r="AA54" s="3">
        <v>7541.28</v>
      </c>
      <c r="AB54" s="3">
        <v>7541.28</v>
      </c>
      <c r="AC54" s="3">
        <v>7541.28</v>
      </c>
      <c r="AD54" s="3">
        <v>7541.28</v>
      </c>
      <c r="AE54" s="3">
        <v>7541.28</v>
      </c>
      <c r="AF54" s="3">
        <v>7541.28</v>
      </c>
      <c r="AG54" s="3">
        <v>7541.28</v>
      </c>
      <c r="AH54" s="3">
        <v>7541.28</v>
      </c>
      <c r="AI54" s="3">
        <v>7541.28</v>
      </c>
      <c r="AJ54" s="3">
        <v>7541.28</v>
      </c>
      <c r="AK54" s="3">
        <v>7541.28</v>
      </c>
      <c r="AL54" s="3">
        <v>7541.28</v>
      </c>
      <c r="AM54" s="3">
        <v>7541.28</v>
      </c>
      <c r="AN54" s="3">
        <v>7541.28</v>
      </c>
      <c r="AO54" s="3">
        <v>7541.28</v>
      </c>
      <c r="AP54" s="3">
        <v>7541.28</v>
      </c>
      <c r="AQ54" s="3">
        <v>7541.28</v>
      </c>
      <c r="AR54" s="3">
        <v>7541.28</v>
      </c>
      <c r="AS54" s="3">
        <v>7541.28</v>
      </c>
      <c r="AT54" s="3">
        <v>7541.28</v>
      </c>
      <c r="AU54" s="3">
        <v>7541.28</v>
      </c>
      <c r="AV54" s="3">
        <v>7541.28</v>
      </c>
      <c r="AW54" s="3">
        <v>7541.28</v>
      </c>
      <c r="AX54" s="2"/>
    </row>
    <row r="55" spans="1:50" x14ac:dyDescent="0.25">
      <c r="A55" t="s">
        <v>54</v>
      </c>
      <c r="B55" s="3">
        <v>4886.2299999999996</v>
      </c>
      <c r="C55" s="3">
        <v>5001.67</v>
      </c>
      <c r="D55" s="3">
        <v>5001.67</v>
      </c>
      <c r="E55" s="3">
        <v>5178.95</v>
      </c>
      <c r="F55" s="3">
        <v>5178.95</v>
      </c>
      <c r="G55" s="3">
        <v>5356.23</v>
      </c>
      <c r="H55" s="3">
        <v>5356.23</v>
      </c>
      <c r="I55" s="3">
        <v>5533.5</v>
      </c>
      <c r="J55" s="3">
        <v>5533.5</v>
      </c>
      <c r="K55" s="3">
        <v>5710.78</v>
      </c>
      <c r="L55" s="3">
        <v>5710.78</v>
      </c>
      <c r="M55" s="3">
        <v>5888.06</v>
      </c>
      <c r="N55" s="3">
        <v>5888.06</v>
      </c>
      <c r="O55" s="3">
        <v>6065.34</v>
      </c>
      <c r="P55" s="3">
        <v>6065.34</v>
      </c>
      <c r="Q55" s="3">
        <v>6242.62</v>
      </c>
      <c r="R55" s="3">
        <v>6242.62</v>
      </c>
      <c r="S55" s="3">
        <v>6419.89</v>
      </c>
      <c r="T55" s="3">
        <v>6419.89</v>
      </c>
      <c r="U55" s="3">
        <v>6597.17</v>
      </c>
      <c r="V55" s="3">
        <v>6597.17</v>
      </c>
      <c r="W55" s="3">
        <v>6774.45</v>
      </c>
      <c r="X55" s="3">
        <v>6774.45</v>
      </c>
      <c r="Y55" s="3">
        <v>6951.73</v>
      </c>
      <c r="Z55" s="3">
        <v>6951.73</v>
      </c>
      <c r="AA55" s="3">
        <v>7129.01</v>
      </c>
      <c r="AB55" s="3">
        <v>7129.01</v>
      </c>
      <c r="AC55" s="3">
        <v>7129.01</v>
      </c>
      <c r="AD55" s="3">
        <v>7129.01</v>
      </c>
      <c r="AE55" s="3">
        <v>7129.01</v>
      </c>
      <c r="AF55" s="3">
        <v>7129.01</v>
      </c>
      <c r="AG55" s="3">
        <v>7129.01</v>
      </c>
      <c r="AH55" s="3">
        <v>7129.01</v>
      </c>
      <c r="AI55" s="3">
        <v>7129.01</v>
      </c>
      <c r="AJ55" s="3">
        <v>7129.01</v>
      </c>
      <c r="AK55" s="3">
        <v>7129.01</v>
      </c>
      <c r="AL55" s="3">
        <v>7129.01</v>
      </c>
      <c r="AM55" s="3">
        <v>7129.01</v>
      </c>
      <c r="AN55" s="3">
        <v>7129.01</v>
      </c>
      <c r="AO55" s="3">
        <v>7129.01</v>
      </c>
      <c r="AP55" s="3">
        <v>7129.01</v>
      </c>
      <c r="AQ55" s="3">
        <v>7129.01</v>
      </c>
      <c r="AR55" s="3">
        <v>7129.01</v>
      </c>
      <c r="AS55" s="3">
        <v>7129.01</v>
      </c>
      <c r="AT55" s="3">
        <v>7129.01</v>
      </c>
      <c r="AU55" s="3">
        <v>7129.01</v>
      </c>
      <c r="AV55" s="3">
        <v>7129.01</v>
      </c>
      <c r="AW55" s="3">
        <v>7129.01</v>
      </c>
      <c r="AX55" s="2"/>
    </row>
    <row r="56" spans="1:50" x14ac:dyDescent="0.25">
      <c r="A56" t="s">
        <v>55</v>
      </c>
      <c r="B56" s="3">
        <v>5026.3900000000003</v>
      </c>
      <c r="C56" s="3">
        <v>5141.83</v>
      </c>
      <c r="D56" s="3">
        <v>5141.83</v>
      </c>
      <c r="E56" s="3">
        <v>5319.11</v>
      </c>
      <c r="F56" s="3">
        <v>5319.11</v>
      </c>
      <c r="G56" s="3">
        <v>5496.39</v>
      </c>
      <c r="H56" s="3">
        <v>5496.39</v>
      </c>
      <c r="I56" s="3">
        <v>5673.66</v>
      </c>
      <c r="J56" s="3">
        <v>5673.66</v>
      </c>
      <c r="K56" s="3">
        <v>5850.94</v>
      </c>
      <c r="L56" s="3">
        <v>5850.94</v>
      </c>
      <c r="M56" s="3">
        <v>6028.22</v>
      </c>
      <c r="N56" s="3">
        <v>6028.22</v>
      </c>
      <c r="O56" s="3">
        <v>6205.5</v>
      </c>
      <c r="P56" s="3">
        <v>6205.5</v>
      </c>
      <c r="Q56" s="3">
        <v>6382.77</v>
      </c>
      <c r="R56" s="3">
        <v>6382.77</v>
      </c>
      <c r="S56" s="3">
        <v>6560.06</v>
      </c>
      <c r="T56" s="3">
        <v>6560.06</v>
      </c>
      <c r="U56" s="3">
        <v>6737.34</v>
      </c>
      <c r="V56" s="3">
        <v>6737.34</v>
      </c>
      <c r="W56" s="3">
        <v>6914.61</v>
      </c>
      <c r="X56" s="3">
        <v>6914.61</v>
      </c>
      <c r="Y56" s="3">
        <v>7091.89</v>
      </c>
      <c r="Z56" s="3">
        <v>7091.89</v>
      </c>
      <c r="AA56" s="3">
        <v>7269.17</v>
      </c>
      <c r="AB56" s="3">
        <v>7269.17</v>
      </c>
      <c r="AC56" s="3">
        <v>7269.17</v>
      </c>
      <c r="AD56" s="3">
        <v>7269.17</v>
      </c>
      <c r="AE56" s="3">
        <v>7269.17</v>
      </c>
      <c r="AF56" s="3">
        <v>7269.17</v>
      </c>
      <c r="AG56" s="3">
        <v>7269.17</v>
      </c>
      <c r="AH56" s="3">
        <v>7269.17</v>
      </c>
      <c r="AI56" s="3">
        <v>7269.17</v>
      </c>
      <c r="AJ56" s="3">
        <v>7269.17</v>
      </c>
      <c r="AK56" s="3">
        <v>7269.17</v>
      </c>
      <c r="AL56" s="3">
        <v>7269.17</v>
      </c>
      <c r="AM56" s="3">
        <v>7269.17</v>
      </c>
      <c r="AN56" s="3">
        <v>7269.17</v>
      </c>
      <c r="AO56" s="3">
        <v>7269.17</v>
      </c>
      <c r="AP56" s="3">
        <v>7269.17</v>
      </c>
      <c r="AQ56" s="3">
        <v>7269.17</v>
      </c>
      <c r="AR56" s="3">
        <v>7269.17</v>
      </c>
      <c r="AS56" s="3">
        <v>7269.17</v>
      </c>
      <c r="AT56" s="3">
        <v>7269.17</v>
      </c>
      <c r="AU56" s="3">
        <v>7269.17</v>
      </c>
      <c r="AV56" s="3">
        <v>7269.17</v>
      </c>
      <c r="AW56" s="3">
        <v>7269.17</v>
      </c>
      <c r="AX56" s="2"/>
    </row>
    <row r="57" spans="1:50" x14ac:dyDescent="0.25">
      <c r="A57" t="s">
        <v>60</v>
      </c>
      <c r="B57" s="3">
        <v>5026.3900000000003</v>
      </c>
      <c r="C57" s="3">
        <v>5141.83</v>
      </c>
      <c r="D57" s="3">
        <v>5141.83</v>
      </c>
      <c r="E57" s="3">
        <v>5343.84</v>
      </c>
      <c r="F57" s="3">
        <v>5343.84</v>
      </c>
      <c r="G57" s="3">
        <v>5545.85</v>
      </c>
      <c r="H57" s="3">
        <v>5545.85</v>
      </c>
      <c r="I57" s="3">
        <v>5747.86</v>
      </c>
      <c r="J57" s="3">
        <v>5747.86</v>
      </c>
      <c r="K57" s="3">
        <v>5949.87</v>
      </c>
      <c r="L57" s="3">
        <v>5949.87</v>
      </c>
      <c r="M57" s="3">
        <v>6151.88</v>
      </c>
      <c r="N57" s="3">
        <v>6151.88</v>
      </c>
      <c r="O57" s="3">
        <v>6353.89</v>
      </c>
      <c r="P57" s="3">
        <v>6353.89</v>
      </c>
      <c r="Q57" s="3">
        <v>6555.91</v>
      </c>
      <c r="R57" s="3">
        <v>6555.91</v>
      </c>
      <c r="S57" s="3">
        <v>6757.92</v>
      </c>
      <c r="T57" s="3">
        <v>6757.92</v>
      </c>
      <c r="U57" s="3">
        <v>6959.93</v>
      </c>
      <c r="V57" s="3">
        <v>6959.93</v>
      </c>
      <c r="W57" s="3">
        <v>7161.94</v>
      </c>
      <c r="X57" s="3">
        <v>7161.94</v>
      </c>
      <c r="Y57" s="3">
        <v>7363.95</v>
      </c>
      <c r="Z57" s="3">
        <v>7363.95</v>
      </c>
      <c r="AA57" s="3">
        <v>7363.95</v>
      </c>
      <c r="AB57" s="3">
        <v>7363.95</v>
      </c>
      <c r="AC57" s="3">
        <v>7363.95</v>
      </c>
      <c r="AD57" s="3">
        <v>7363.95</v>
      </c>
      <c r="AE57" s="3">
        <v>7363.95</v>
      </c>
      <c r="AF57" s="3">
        <v>7363.95</v>
      </c>
      <c r="AG57" s="3">
        <v>7363.95</v>
      </c>
      <c r="AH57" s="3">
        <v>7363.95</v>
      </c>
      <c r="AI57" s="3">
        <v>7363.95</v>
      </c>
      <c r="AJ57" s="3">
        <v>7363.95</v>
      </c>
      <c r="AK57" s="3">
        <v>7363.95</v>
      </c>
      <c r="AL57" s="3">
        <v>7363.95</v>
      </c>
      <c r="AM57" s="3">
        <v>7363.95</v>
      </c>
      <c r="AN57" s="3">
        <v>7363.95</v>
      </c>
      <c r="AO57" s="3">
        <v>7363.95</v>
      </c>
      <c r="AP57" s="3">
        <v>7363.95</v>
      </c>
      <c r="AQ57" s="3">
        <v>7363.95</v>
      </c>
      <c r="AR57" s="3">
        <v>7363.95</v>
      </c>
      <c r="AS57" s="3">
        <v>7363.95</v>
      </c>
      <c r="AT57" s="3">
        <v>7363.95</v>
      </c>
      <c r="AU57" s="3">
        <v>7363.95</v>
      </c>
      <c r="AV57" s="3">
        <v>7363.95</v>
      </c>
      <c r="AW57" s="3">
        <v>7363.95</v>
      </c>
      <c r="AX57" s="2"/>
    </row>
    <row r="58" spans="1:50" x14ac:dyDescent="0.25">
      <c r="A58" t="s">
        <v>59</v>
      </c>
      <c r="B58" s="3">
        <v>5383.69</v>
      </c>
      <c r="C58" s="3">
        <v>5499.13</v>
      </c>
      <c r="D58" s="3">
        <v>5499.13</v>
      </c>
      <c r="E58" s="3">
        <v>5676.41</v>
      </c>
      <c r="F58" s="3">
        <v>5676.41</v>
      </c>
      <c r="G58" s="3">
        <v>5853.69</v>
      </c>
      <c r="H58" s="3">
        <v>5853.69</v>
      </c>
      <c r="I58" s="3">
        <v>6030.96</v>
      </c>
      <c r="J58" s="3">
        <v>6030.96</v>
      </c>
      <c r="K58" s="3">
        <v>6208.24</v>
      </c>
      <c r="L58" s="3">
        <v>6208.24</v>
      </c>
      <c r="M58" s="3">
        <v>6385.52</v>
      </c>
      <c r="N58" s="3">
        <v>6385.52</v>
      </c>
      <c r="O58" s="3">
        <v>6562.8</v>
      </c>
      <c r="P58" s="3">
        <v>6562.8</v>
      </c>
      <c r="Q58" s="3">
        <v>6740.07</v>
      </c>
      <c r="R58" s="3">
        <v>6740.07</v>
      </c>
      <c r="S58" s="3">
        <v>6917.34</v>
      </c>
      <c r="T58" s="3">
        <v>6917.34</v>
      </c>
      <c r="U58" s="3">
        <v>7094.62</v>
      </c>
      <c r="V58" s="3">
        <v>7094.62</v>
      </c>
      <c r="W58" s="3">
        <v>7271.9</v>
      </c>
      <c r="X58" s="3">
        <v>7271.9</v>
      </c>
      <c r="Y58" s="3">
        <v>7449.18</v>
      </c>
      <c r="Z58" s="3">
        <v>7449.18</v>
      </c>
      <c r="AA58" s="3">
        <v>7449.18</v>
      </c>
      <c r="AB58" s="3">
        <v>7449.18</v>
      </c>
      <c r="AC58" s="3">
        <v>7449.18</v>
      </c>
      <c r="AD58" s="3">
        <v>7449.18</v>
      </c>
      <c r="AE58" s="3">
        <v>7449.18</v>
      </c>
      <c r="AF58" s="3">
        <v>7449.18</v>
      </c>
      <c r="AG58" s="3">
        <v>7449.18</v>
      </c>
      <c r="AH58" s="3">
        <v>7449.18</v>
      </c>
      <c r="AI58" s="3">
        <v>7449.18</v>
      </c>
      <c r="AJ58" s="3">
        <v>7449.18</v>
      </c>
      <c r="AK58" s="3">
        <v>7449.18</v>
      </c>
      <c r="AL58" s="3">
        <v>7449.18</v>
      </c>
      <c r="AM58" s="3">
        <v>7449.18</v>
      </c>
      <c r="AN58" s="3">
        <v>7449.18</v>
      </c>
      <c r="AO58" s="3">
        <v>7449.18</v>
      </c>
      <c r="AP58" s="3">
        <v>7449.18</v>
      </c>
      <c r="AQ58" s="3">
        <v>7449.18</v>
      </c>
      <c r="AR58" s="3">
        <v>7449.18</v>
      </c>
      <c r="AS58" s="3">
        <v>7449.18</v>
      </c>
      <c r="AT58" s="3">
        <v>7449.18</v>
      </c>
      <c r="AU58" s="3">
        <v>7449.18</v>
      </c>
      <c r="AV58" s="3">
        <v>7449.18</v>
      </c>
      <c r="AW58" s="3">
        <v>7449.18</v>
      </c>
      <c r="AX58" s="2"/>
    </row>
    <row r="59" spans="1:50" x14ac:dyDescent="0.25">
      <c r="A59" t="s">
        <v>58</v>
      </c>
      <c r="B59" s="3">
        <v>5438.67</v>
      </c>
      <c r="C59" s="3">
        <v>5438.67</v>
      </c>
      <c r="D59" s="3">
        <v>5686.03</v>
      </c>
      <c r="E59" s="3">
        <v>5686.03</v>
      </c>
      <c r="F59" s="3">
        <v>5933.4</v>
      </c>
      <c r="G59" s="3">
        <v>5933.4</v>
      </c>
      <c r="H59" s="3">
        <v>6180.76</v>
      </c>
      <c r="I59" s="3">
        <v>6180.76</v>
      </c>
      <c r="J59" s="3">
        <v>6428.12</v>
      </c>
      <c r="K59" s="3">
        <v>6428.12</v>
      </c>
      <c r="L59" s="3">
        <v>6675.5</v>
      </c>
      <c r="M59" s="3">
        <v>6675.5</v>
      </c>
      <c r="N59" s="3">
        <v>6922.85</v>
      </c>
      <c r="O59" s="3">
        <v>6922.85</v>
      </c>
      <c r="P59" s="3">
        <v>7170.22</v>
      </c>
      <c r="Q59" s="3">
        <v>7170.22</v>
      </c>
      <c r="R59" s="3">
        <v>7417.59</v>
      </c>
      <c r="S59" s="3">
        <v>7417.59</v>
      </c>
      <c r="T59" s="3">
        <v>7664.95</v>
      </c>
      <c r="U59" s="3">
        <v>7664.95</v>
      </c>
      <c r="V59" s="3">
        <v>7912.31</v>
      </c>
      <c r="W59" s="3">
        <v>7912.31</v>
      </c>
      <c r="X59" s="3">
        <v>8159.68</v>
      </c>
      <c r="Y59" s="3">
        <v>8159.68</v>
      </c>
      <c r="Z59" s="3">
        <v>8159.68</v>
      </c>
      <c r="AA59" s="3">
        <v>8159.68</v>
      </c>
      <c r="AB59" s="3">
        <v>8159.68</v>
      </c>
      <c r="AC59" s="3">
        <v>8159.68</v>
      </c>
      <c r="AD59" s="3">
        <v>8159.68</v>
      </c>
      <c r="AE59" s="3">
        <v>8159.68</v>
      </c>
      <c r="AF59" s="3">
        <v>8159.68</v>
      </c>
      <c r="AG59" s="3">
        <v>8159.68</v>
      </c>
      <c r="AH59" s="3">
        <v>8159.68</v>
      </c>
      <c r="AI59" s="3">
        <v>8159.68</v>
      </c>
      <c r="AJ59" s="3">
        <v>8159.68</v>
      </c>
      <c r="AK59" s="3">
        <v>8159.68</v>
      </c>
      <c r="AL59" s="3">
        <v>8159.68</v>
      </c>
      <c r="AM59" s="3">
        <v>8159.68</v>
      </c>
      <c r="AN59" s="3">
        <v>8159.68</v>
      </c>
      <c r="AO59" s="3">
        <v>8159.68</v>
      </c>
      <c r="AP59" s="3">
        <v>8159.68</v>
      </c>
      <c r="AQ59" s="3">
        <v>8159.68</v>
      </c>
      <c r="AR59" s="3">
        <v>8159.68</v>
      </c>
      <c r="AS59" s="3">
        <v>8159.68</v>
      </c>
      <c r="AT59" s="3">
        <v>8159.68</v>
      </c>
      <c r="AU59" s="3">
        <v>8159.68</v>
      </c>
      <c r="AV59" s="3">
        <v>8159.68</v>
      </c>
      <c r="AW59" s="3">
        <v>8159.68</v>
      </c>
      <c r="AX59" s="2"/>
    </row>
    <row r="60" spans="1:50" x14ac:dyDescent="0.25">
      <c r="A60" t="s">
        <v>57</v>
      </c>
      <c r="B60" s="3">
        <v>5603.57</v>
      </c>
      <c r="C60" s="3">
        <v>5719.01</v>
      </c>
      <c r="D60" s="3">
        <v>5719.01</v>
      </c>
      <c r="E60" s="3">
        <v>5921.02</v>
      </c>
      <c r="F60" s="3">
        <v>5921.02</v>
      </c>
      <c r="G60" s="3">
        <v>6123.03</v>
      </c>
      <c r="H60" s="3">
        <v>6123.03</v>
      </c>
      <c r="I60" s="3">
        <v>6325.05</v>
      </c>
      <c r="J60" s="3">
        <v>6325.05</v>
      </c>
      <c r="K60" s="3">
        <v>6527.05</v>
      </c>
      <c r="L60" s="3">
        <v>6527.05</v>
      </c>
      <c r="M60" s="3">
        <v>6729.06</v>
      </c>
      <c r="N60" s="3">
        <v>6729.06</v>
      </c>
      <c r="O60" s="3">
        <v>6931.07</v>
      </c>
      <c r="P60" s="3">
        <v>6931.07</v>
      </c>
      <c r="Q60" s="3">
        <v>7133.09</v>
      </c>
      <c r="R60" s="3">
        <v>7133.09</v>
      </c>
      <c r="S60" s="3">
        <v>7335.1</v>
      </c>
      <c r="T60" s="3">
        <v>7335.1</v>
      </c>
      <c r="U60" s="3">
        <v>7537.11</v>
      </c>
      <c r="V60" s="3">
        <v>7537.11</v>
      </c>
      <c r="W60" s="3">
        <v>7739.12</v>
      </c>
      <c r="X60" s="3">
        <v>7739.12</v>
      </c>
      <c r="Y60" s="3">
        <v>7739.12</v>
      </c>
      <c r="Z60" s="3">
        <v>7739.12</v>
      </c>
      <c r="AA60" s="3">
        <v>7739.12</v>
      </c>
      <c r="AB60" s="3">
        <v>7739.12</v>
      </c>
      <c r="AC60" s="3">
        <v>7739.12</v>
      </c>
      <c r="AD60" s="3">
        <v>7739.12</v>
      </c>
      <c r="AE60" s="3">
        <v>7739.12</v>
      </c>
      <c r="AF60" s="3">
        <v>7739.12</v>
      </c>
      <c r="AG60" s="3">
        <v>7739.12</v>
      </c>
      <c r="AH60" s="3">
        <v>7739.12</v>
      </c>
      <c r="AI60" s="3">
        <v>7739.12</v>
      </c>
      <c r="AJ60" s="3">
        <v>7739.12</v>
      </c>
      <c r="AK60" s="3">
        <v>7739.12</v>
      </c>
      <c r="AL60" s="3">
        <v>7739.12</v>
      </c>
      <c r="AM60" s="3">
        <v>7739.12</v>
      </c>
      <c r="AN60" s="3">
        <v>7739.12</v>
      </c>
      <c r="AO60" s="3">
        <v>7739.12</v>
      </c>
      <c r="AP60" s="3">
        <v>7739.12</v>
      </c>
      <c r="AQ60" s="3">
        <v>7739.12</v>
      </c>
      <c r="AR60" s="3">
        <v>7739.12</v>
      </c>
      <c r="AS60" s="3">
        <v>7739.12</v>
      </c>
      <c r="AT60" s="3">
        <v>7739.12</v>
      </c>
      <c r="AU60" s="3">
        <v>7739.12</v>
      </c>
      <c r="AV60" s="3">
        <v>7739.12</v>
      </c>
      <c r="AW60" s="3">
        <v>7739.12</v>
      </c>
      <c r="AX60" s="2"/>
    </row>
    <row r="61" spans="1:50" x14ac:dyDescent="0.25">
      <c r="A61" t="s">
        <v>56</v>
      </c>
      <c r="B61" s="3">
        <v>5867.43</v>
      </c>
      <c r="C61" s="3">
        <v>5867.43</v>
      </c>
      <c r="D61" s="3">
        <v>6114.79</v>
      </c>
      <c r="E61" s="3">
        <v>6114.79</v>
      </c>
      <c r="F61" s="3">
        <v>6362.16</v>
      </c>
      <c r="G61" s="3">
        <v>6362.16</v>
      </c>
      <c r="H61" s="3">
        <v>6609.52</v>
      </c>
      <c r="I61" s="3">
        <v>6609.52</v>
      </c>
      <c r="J61" s="3">
        <v>6856.89</v>
      </c>
      <c r="K61" s="3">
        <v>6856.89</v>
      </c>
      <c r="L61" s="3">
        <v>7104.25</v>
      </c>
      <c r="M61" s="3">
        <v>7104.25</v>
      </c>
      <c r="N61" s="3">
        <v>7351.61</v>
      </c>
      <c r="O61" s="3">
        <v>7351.61</v>
      </c>
      <c r="P61" s="3">
        <v>7598.98</v>
      </c>
      <c r="Q61" s="3">
        <v>7598.98</v>
      </c>
      <c r="R61" s="3">
        <v>7846.34</v>
      </c>
      <c r="S61" s="3">
        <v>7846.34</v>
      </c>
      <c r="T61" s="3">
        <v>8093.71</v>
      </c>
      <c r="U61" s="3">
        <v>8093.71</v>
      </c>
      <c r="V61" s="3">
        <v>8341.07</v>
      </c>
      <c r="W61" s="3">
        <v>8341.07</v>
      </c>
      <c r="X61" s="3">
        <v>8588.44</v>
      </c>
      <c r="Y61" s="3">
        <v>8588.44</v>
      </c>
      <c r="Z61" s="3">
        <v>8835.81</v>
      </c>
      <c r="AA61" s="3">
        <v>8835.81</v>
      </c>
      <c r="AB61" s="3">
        <v>9083.17</v>
      </c>
      <c r="AC61" s="3">
        <v>9083.17</v>
      </c>
      <c r="AD61" s="3">
        <v>9330.5300000000007</v>
      </c>
      <c r="AE61" s="3">
        <v>9330.5300000000007</v>
      </c>
      <c r="AF61" s="3">
        <v>9330.5300000000007</v>
      </c>
      <c r="AG61" s="3">
        <v>9330.5300000000007</v>
      </c>
      <c r="AH61" s="3">
        <v>9330.5300000000007</v>
      </c>
      <c r="AI61" s="3">
        <v>9330.5300000000007</v>
      </c>
      <c r="AJ61" s="3">
        <v>9330.5300000000007</v>
      </c>
      <c r="AK61" s="3">
        <v>9330.5300000000007</v>
      </c>
      <c r="AL61" s="3">
        <v>9330.5300000000007</v>
      </c>
      <c r="AM61" s="3">
        <v>9330.5300000000007</v>
      </c>
      <c r="AN61" s="3">
        <v>9330.5300000000007</v>
      </c>
      <c r="AO61" s="3">
        <v>9330.5300000000007</v>
      </c>
      <c r="AP61" s="3">
        <v>9330.5300000000007</v>
      </c>
      <c r="AQ61" s="3">
        <v>9330.5300000000007</v>
      </c>
      <c r="AR61" s="3">
        <v>9330.5300000000007</v>
      </c>
      <c r="AS61" s="3">
        <v>9330.5300000000007</v>
      </c>
      <c r="AT61" s="3">
        <v>9330.5300000000007</v>
      </c>
      <c r="AU61" s="3">
        <v>9330.5300000000007</v>
      </c>
      <c r="AV61" s="3">
        <v>9330.5300000000007</v>
      </c>
      <c r="AW61" s="3">
        <v>9330.5300000000007</v>
      </c>
      <c r="AX61" s="2"/>
    </row>
    <row r="62" spans="1:50" x14ac:dyDescent="0.25">
      <c r="A62" t="s">
        <v>61</v>
      </c>
      <c r="B62" s="3">
        <v>6156.01</v>
      </c>
      <c r="C62" s="3">
        <v>6279.69</v>
      </c>
      <c r="D62" s="3">
        <v>6279.69</v>
      </c>
      <c r="E62" s="3">
        <v>6527.06</v>
      </c>
      <c r="F62" s="3">
        <v>6527.06</v>
      </c>
      <c r="G62" s="3">
        <v>6774.43</v>
      </c>
      <c r="H62" s="3">
        <v>6774.43</v>
      </c>
      <c r="I62" s="3">
        <v>7021.78</v>
      </c>
      <c r="J62" s="3">
        <v>7021.78</v>
      </c>
      <c r="K62" s="3">
        <v>7269.15</v>
      </c>
      <c r="L62" s="3">
        <v>7269.15</v>
      </c>
      <c r="M62" s="3">
        <v>7516.52</v>
      </c>
      <c r="N62" s="3">
        <v>7516.52</v>
      </c>
      <c r="O62" s="3">
        <v>7763.88</v>
      </c>
      <c r="P62" s="3">
        <v>7763.88</v>
      </c>
      <c r="Q62" s="3">
        <v>8011.25</v>
      </c>
      <c r="R62" s="3">
        <v>8011.25</v>
      </c>
      <c r="S62" s="3">
        <v>8258.61</v>
      </c>
      <c r="T62" s="3">
        <v>8258.61</v>
      </c>
      <c r="U62" s="3">
        <v>8505.98</v>
      </c>
      <c r="V62" s="3">
        <v>8505.98</v>
      </c>
      <c r="W62" s="3">
        <v>8505.98</v>
      </c>
      <c r="X62" s="3">
        <v>8505.98</v>
      </c>
      <c r="Y62" s="3">
        <v>8505.98</v>
      </c>
      <c r="Z62" s="3">
        <v>8505.98</v>
      </c>
      <c r="AA62" s="3">
        <v>8505.98</v>
      </c>
      <c r="AB62" s="3">
        <v>8505.98</v>
      </c>
      <c r="AC62" s="3">
        <v>8505.98</v>
      </c>
      <c r="AD62" s="3">
        <v>8505.98</v>
      </c>
      <c r="AE62" s="3">
        <v>8505.98</v>
      </c>
      <c r="AF62" s="3">
        <v>8505.98</v>
      </c>
      <c r="AG62" s="3">
        <v>8505.98</v>
      </c>
      <c r="AH62" s="3">
        <v>8505.98</v>
      </c>
      <c r="AI62" s="3">
        <v>8505.98</v>
      </c>
      <c r="AJ62" s="3">
        <v>8505.98</v>
      </c>
      <c r="AK62" s="3">
        <v>8505.98</v>
      </c>
      <c r="AL62" s="3">
        <v>8505.98</v>
      </c>
      <c r="AM62" s="3">
        <v>8505.98</v>
      </c>
      <c r="AN62" s="3">
        <v>8505.98</v>
      </c>
      <c r="AO62" s="3">
        <v>8505.98</v>
      </c>
      <c r="AP62" s="3">
        <v>8505.98</v>
      </c>
      <c r="AQ62" s="3">
        <v>8505.98</v>
      </c>
      <c r="AR62" s="3">
        <v>8505.98</v>
      </c>
      <c r="AS62" s="3">
        <v>8505.98</v>
      </c>
      <c r="AT62" s="3">
        <v>8505.98</v>
      </c>
      <c r="AU62" s="3">
        <v>8505.98</v>
      </c>
      <c r="AV62" s="3">
        <v>8505.98</v>
      </c>
      <c r="AW62" s="3">
        <v>8505.98</v>
      </c>
      <c r="AX62" s="2"/>
    </row>
    <row r="63" spans="1:50" x14ac:dyDescent="0.25">
      <c r="A63" t="s">
        <v>62</v>
      </c>
      <c r="B63" s="3">
        <v>6197.24</v>
      </c>
      <c r="C63" s="3">
        <v>6197.24</v>
      </c>
      <c r="D63" s="3">
        <v>6444.59</v>
      </c>
      <c r="E63" s="3">
        <v>6444.59</v>
      </c>
      <c r="F63" s="3">
        <v>6691.97</v>
      </c>
      <c r="G63" s="3">
        <v>6691.97</v>
      </c>
      <c r="H63" s="3">
        <v>6939.33</v>
      </c>
      <c r="I63" s="3">
        <v>6939.33</v>
      </c>
      <c r="J63" s="3">
        <v>7186.69</v>
      </c>
      <c r="K63" s="3">
        <v>7186.69</v>
      </c>
      <c r="L63" s="3">
        <v>7434.06</v>
      </c>
      <c r="M63" s="3">
        <v>7434.06</v>
      </c>
      <c r="N63" s="3">
        <v>7681.43</v>
      </c>
      <c r="O63" s="3">
        <v>7681.43</v>
      </c>
      <c r="P63" s="3">
        <v>7928.79</v>
      </c>
      <c r="Q63" s="3">
        <v>7928.79</v>
      </c>
      <c r="R63" s="3">
        <v>8176.15</v>
      </c>
      <c r="S63" s="3">
        <v>8176.15</v>
      </c>
      <c r="T63" s="3">
        <v>8423.52</v>
      </c>
      <c r="U63" s="3">
        <v>8423.52</v>
      </c>
      <c r="V63" s="3">
        <v>8670.89</v>
      </c>
      <c r="W63" s="3">
        <v>8670.89</v>
      </c>
      <c r="X63" s="3">
        <v>8918.25</v>
      </c>
      <c r="Y63" s="3">
        <v>8918.25</v>
      </c>
      <c r="Z63" s="3">
        <v>9165.61</v>
      </c>
      <c r="AA63" s="3">
        <v>9165.61</v>
      </c>
      <c r="AB63" s="3">
        <v>9408.1200000000008</v>
      </c>
      <c r="AC63" s="3">
        <v>9408.1200000000008</v>
      </c>
      <c r="AD63" s="3">
        <v>9655.48</v>
      </c>
      <c r="AE63" s="3">
        <v>9655.48</v>
      </c>
      <c r="AF63" s="3">
        <v>9902.85</v>
      </c>
      <c r="AG63" s="3">
        <v>9902.85</v>
      </c>
      <c r="AH63" s="3">
        <v>9902.85</v>
      </c>
      <c r="AI63" s="3">
        <v>9902.85</v>
      </c>
      <c r="AJ63" s="3">
        <v>9902.85</v>
      </c>
      <c r="AK63" s="3">
        <v>9902.85</v>
      </c>
      <c r="AL63" s="3">
        <v>9902.85</v>
      </c>
      <c r="AM63" s="3">
        <v>9902.85</v>
      </c>
      <c r="AN63" s="3">
        <v>9902.85</v>
      </c>
      <c r="AO63" s="3">
        <v>9902.85</v>
      </c>
      <c r="AP63" s="3">
        <v>9902.85</v>
      </c>
      <c r="AQ63" s="3">
        <v>9902.85</v>
      </c>
      <c r="AR63" s="3">
        <v>9902.85</v>
      </c>
      <c r="AS63" s="3">
        <v>9902.85</v>
      </c>
      <c r="AT63" s="3">
        <v>9902.85</v>
      </c>
      <c r="AU63" s="3">
        <v>9902.85</v>
      </c>
      <c r="AV63" s="3">
        <v>9902.85</v>
      </c>
      <c r="AW63" s="3">
        <v>9902.85</v>
      </c>
      <c r="AX63" s="2"/>
    </row>
    <row r="64" spans="1:50" x14ac:dyDescent="0.25">
      <c r="A64" t="s">
        <v>63</v>
      </c>
      <c r="B64" s="3">
        <v>6609.51</v>
      </c>
      <c r="C64" s="3">
        <v>6609.51</v>
      </c>
      <c r="D64" s="3">
        <v>6856.87</v>
      </c>
      <c r="E64" s="3">
        <v>6856.87</v>
      </c>
      <c r="F64" s="3">
        <v>7104.24</v>
      </c>
      <c r="G64" s="3">
        <v>7104.24</v>
      </c>
      <c r="H64" s="3">
        <v>7351.6</v>
      </c>
      <c r="I64" s="3">
        <v>7351.6</v>
      </c>
      <c r="J64" s="3">
        <v>7598.97</v>
      </c>
      <c r="K64" s="3">
        <v>7598.97</v>
      </c>
      <c r="L64" s="3">
        <v>7846.33</v>
      </c>
      <c r="M64" s="3">
        <v>7846.33</v>
      </c>
      <c r="N64" s="3">
        <v>8093.7</v>
      </c>
      <c r="O64" s="3">
        <v>8093.7</v>
      </c>
      <c r="P64" s="3">
        <v>8341.06</v>
      </c>
      <c r="Q64" s="3">
        <v>8341.06</v>
      </c>
      <c r="R64" s="3">
        <v>8588.43</v>
      </c>
      <c r="S64" s="3">
        <v>8588.43</v>
      </c>
      <c r="T64" s="3">
        <v>8835.7900000000009</v>
      </c>
      <c r="U64" s="3">
        <v>8835.7900000000009</v>
      </c>
      <c r="V64" s="3">
        <v>9083.15</v>
      </c>
      <c r="W64" s="3">
        <v>9083.15</v>
      </c>
      <c r="X64" s="3">
        <v>9330.52</v>
      </c>
      <c r="Y64" s="3">
        <v>9330.52</v>
      </c>
      <c r="Z64" s="3">
        <v>9330.52</v>
      </c>
      <c r="AA64" s="3">
        <v>9330.52</v>
      </c>
      <c r="AB64" s="3">
        <v>9330.52</v>
      </c>
      <c r="AC64" s="3">
        <v>9330.52</v>
      </c>
      <c r="AD64" s="3">
        <v>9330.52</v>
      </c>
      <c r="AE64" s="3">
        <v>9330.52</v>
      </c>
      <c r="AF64" s="3">
        <v>9330.52</v>
      </c>
      <c r="AG64" s="3">
        <v>9330.52</v>
      </c>
      <c r="AH64" s="3">
        <v>9330.52</v>
      </c>
      <c r="AI64" s="3">
        <v>9330.52</v>
      </c>
      <c r="AJ64" s="3">
        <v>9330.52</v>
      </c>
      <c r="AK64" s="3">
        <v>9330.52</v>
      </c>
      <c r="AL64" s="3">
        <v>9330.52</v>
      </c>
      <c r="AM64" s="3">
        <v>9330.52</v>
      </c>
      <c r="AN64" s="3">
        <v>9330.52</v>
      </c>
      <c r="AO64" s="3">
        <v>9330.52</v>
      </c>
      <c r="AP64" s="3">
        <v>9330.52</v>
      </c>
      <c r="AQ64" s="3">
        <v>9330.52</v>
      </c>
      <c r="AR64" s="3">
        <v>9330.52</v>
      </c>
      <c r="AS64" s="3">
        <v>9330.52</v>
      </c>
      <c r="AT64" s="3">
        <v>9330.52</v>
      </c>
      <c r="AU64" s="3">
        <v>9330.52</v>
      </c>
      <c r="AV64" s="3">
        <v>9330.52</v>
      </c>
      <c r="AW64" s="3">
        <v>9330.52</v>
      </c>
      <c r="AX64" s="2"/>
    </row>
    <row r="65" spans="1:50" x14ac:dyDescent="0.25">
      <c r="A65" t="s">
        <v>64</v>
      </c>
      <c r="B65" s="3">
        <v>6939.32</v>
      </c>
      <c r="C65" s="3">
        <v>6939.32</v>
      </c>
      <c r="D65" s="3">
        <v>7186.68</v>
      </c>
      <c r="E65" s="3">
        <v>7186.68</v>
      </c>
      <c r="F65" s="3">
        <v>7434.05</v>
      </c>
      <c r="G65" s="3">
        <v>7434.05</v>
      </c>
      <c r="H65" s="3">
        <v>7681.42</v>
      </c>
      <c r="I65" s="3">
        <v>7681.42</v>
      </c>
      <c r="J65" s="3">
        <v>7928.78</v>
      </c>
      <c r="K65" s="3">
        <v>7928.78</v>
      </c>
      <c r="L65" s="3">
        <v>8176.14</v>
      </c>
      <c r="M65" s="3">
        <v>8176.14</v>
      </c>
      <c r="N65" s="3">
        <v>8423.51</v>
      </c>
      <c r="O65" s="3">
        <v>8423.51</v>
      </c>
      <c r="P65" s="3">
        <v>8670.8799999999992</v>
      </c>
      <c r="Q65" s="3">
        <v>8670.8799999999992</v>
      </c>
      <c r="R65" s="3">
        <v>8918.24</v>
      </c>
      <c r="S65" s="3">
        <v>8918.24</v>
      </c>
      <c r="T65" s="3">
        <v>9165.6</v>
      </c>
      <c r="U65" s="3">
        <v>9165.6</v>
      </c>
      <c r="V65" s="3">
        <v>9412.9699999999993</v>
      </c>
      <c r="W65" s="3">
        <v>9412.9699999999993</v>
      </c>
      <c r="X65" s="3">
        <v>9660.33</v>
      </c>
      <c r="Y65" s="3">
        <v>9660.33</v>
      </c>
      <c r="Z65" s="3">
        <v>9660.33</v>
      </c>
      <c r="AA65" s="3">
        <v>9660.33</v>
      </c>
      <c r="AB65" s="3">
        <v>9660.33</v>
      </c>
      <c r="AC65" s="3">
        <v>9660.33</v>
      </c>
      <c r="AD65" s="3">
        <v>9660.33</v>
      </c>
      <c r="AE65" s="3">
        <v>9660.33</v>
      </c>
      <c r="AF65" s="3">
        <v>9660.33</v>
      </c>
      <c r="AG65" s="3">
        <v>9660.33</v>
      </c>
      <c r="AH65" s="3">
        <v>9660.33</v>
      </c>
      <c r="AI65" s="3">
        <v>9660.33</v>
      </c>
      <c r="AJ65" s="3">
        <v>9660.33</v>
      </c>
      <c r="AK65" s="3">
        <v>9660.33</v>
      </c>
      <c r="AL65" s="3">
        <v>9660.33</v>
      </c>
      <c r="AM65" s="3">
        <v>9660.33</v>
      </c>
      <c r="AN65" s="3">
        <v>9660.33</v>
      </c>
      <c r="AO65" s="3">
        <v>9660.33</v>
      </c>
      <c r="AP65" s="3">
        <v>9660.33</v>
      </c>
      <c r="AQ65" s="3">
        <v>9660.33</v>
      </c>
      <c r="AR65" s="3">
        <v>9660.33</v>
      </c>
      <c r="AS65" s="3">
        <v>9660.33</v>
      </c>
      <c r="AT65" s="3">
        <v>9660.33</v>
      </c>
      <c r="AU65" s="3">
        <v>9660.33</v>
      </c>
      <c r="AV65" s="3">
        <v>9660.33</v>
      </c>
      <c r="AW65" s="3">
        <v>9660.33</v>
      </c>
      <c r="AX65" s="2"/>
    </row>
    <row r="66" spans="1:50" x14ac:dyDescent="0.25">
      <c r="A66" t="s">
        <v>65</v>
      </c>
      <c r="B66" s="3">
        <v>4102.91</v>
      </c>
      <c r="C66" s="3">
        <v>4284.3</v>
      </c>
      <c r="D66" s="3">
        <v>4284.3</v>
      </c>
      <c r="E66" s="3">
        <v>4416.2299999999996</v>
      </c>
      <c r="F66" s="3">
        <v>4416.2299999999996</v>
      </c>
      <c r="G66" s="3">
        <v>4548.16</v>
      </c>
      <c r="H66" s="3">
        <v>4548.16</v>
      </c>
      <c r="I66" s="3">
        <v>4680.09</v>
      </c>
      <c r="J66" s="3">
        <v>4680.09</v>
      </c>
      <c r="K66" s="3">
        <v>4812.0200000000004</v>
      </c>
      <c r="L66" s="3">
        <v>4877.9799999999996</v>
      </c>
      <c r="M66" s="3">
        <v>5009.91</v>
      </c>
      <c r="N66" s="3">
        <v>5009.91</v>
      </c>
      <c r="O66" s="3">
        <v>5141.83</v>
      </c>
      <c r="P66" s="3">
        <v>5141.83</v>
      </c>
      <c r="Q66" s="3">
        <v>5273.76</v>
      </c>
      <c r="R66" s="3">
        <v>5273.76</v>
      </c>
      <c r="S66" s="3">
        <v>5405.68</v>
      </c>
      <c r="T66" s="3">
        <v>5405.68</v>
      </c>
      <c r="U66" s="3">
        <v>5537.61</v>
      </c>
      <c r="V66" s="3">
        <v>5537.61</v>
      </c>
      <c r="W66" s="3">
        <v>5669.54</v>
      </c>
      <c r="X66" s="3">
        <v>5669.54</v>
      </c>
      <c r="Y66" s="3">
        <v>5801.47</v>
      </c>
      <c r="Z66" s="3">
        <v>5801.47</v>
      </c>
      <c r="AA66" s="3">
        <v>5933.4</v>
      </c>
      <c r="AB66" s="3">
        <v>5933.4</v>
      </c>
      <c r="AC66" s="3">
        <v>6065.33</v>
      </c>
      <c r="AD66" s="3">
        <v>6065.33</v>
      </c>
      <c r="AE66" s="3">
        <v>6065.33</v>
      </c>
      <c r="AF66" s="3">
        <v>6065.33</v>
      </c>
      <c r="AG66" s="3">
        <v>6065.33</v>
      </c>
      <c r="AH66" s="3">
        <v>6065.33</v>
      </c>
      <c r="AI66" s="3">
        <v>6065.33</v>
      </c>
      <c r="AJ66" s="3">
        <v>6065.33</v>
      </c>
      <c r="AK66" s="3">
        <v>6065.33</v>
      </c>
      <c r="AL66" s="3">
        <v>6065.33</v>
      </c>
      <c r="AM66" s="3">
        <v>6065.33</v>
      </c>
      <c r="AN66" s="3">
        <v>6065.33</v>
      </c>
      <c r="AO66" s="3">
        <v>6065.33</v>
      </c>
      <c r="AP66" s="3">
        <v>6065.33</v>
      </c>
      <c r="AQ66" s="3">
        <v>6065.33</v>
      </c>
      <c r="AR66" s="3">
        <v>6065.33</v>
      </c>
      <c r="AS66" s="3">
        <v>6065.33</v>
      </c>
      <c r="AT66" s="3">
        <v>6065.33</v>
      </c>
      <c r="AU66" s="3">
        <v>6065.33</v>
      </c>
      <c r="AV66" s="3">
        <v>6065.33</v>
      </c>
      <c r="AW66" s="3">
        <v>6065.33</v>
      </c>
      <c r="AX66" s="2"/>
    </row>
    <row r="67" spans="1:50" x14ac:dyDescent="0.25">
      <c r="A67" t="s">
        <v>66</v>
      </c>
      <c r="B67">
        <v>4234.83</v>
      </c>
      <c r="C67">
        <v>4416.2299999999996</v>
      </c>
      <c r="D67">
        <v>4416.2299999999996</v>
      </c>
      <c r="E67">
        <v>4548.1499999999996</v>
      </c>
      <c r="F67">
        <v>4548.1499999999996</v>
      </c>
      <c r="G67">
        <v>4680.09</v>
      </c>
      <c r="H67">
        <v>4680.09</v>
      </c>
      <c r="I67">
        <v>4812.01</v>
      </c>
      <c r="J67">
        <v>4812.01</v>
      </c>
      <c r="K67">
        <v>4943.9399999999996</v>
      </c>
      <c r="L67">
        <v>5009.8999999999996</v>
      </c>
      <c r="M67">
        <v>5141.82</v>
      </c>
      <c r="N67">
        <v>5141.82</v>
      </c>
      <c r="O67">
        <v>5273.75</v>
      </c>
      <c r="P67">
        <v>5273.75</v>
      </c>
      <c r="Q67">
        <v>5405.68</v>
      </c>
      <c r="R67">
        <v>5405.68</v>
      </c>
      <c r="S67">
        <v>5537.61</v>
      </c>
      <c r="T67">
        <v>5537.61</v>
      </c>
      <c r="U67">
        <v>5669.54</v>
      </c>
      <c r="V67">
        <v>5669.54</v>
      </c>
      <c r="W67">
        <v>5801.47</v>
      </c>
      <c r="X67">
        <v>5801.47</v>
      </c>
      <c r="Y67">
        <v>5933.4</v>
      </c>
      <c r="Z67">
        <v>5933.4</v>
      </c>
      <c r="AA67">
        <v>6065.33</v>
      </c>
      <c r="AB67">
        <v>6065.33</v>
      </c>
      <c r="AC67">
        <v>6197.26</v>
      </c>
      <c r="AD67">
        <v>6197.26</v>
      </c>
      <c r="AE67">
        <v>6197.26</v>
      </c>
      <c r="AF67">
        <v>6197.26</v>
      </c>
      <c r="AG67">
        <v>6197.26</v>
      </c>
      <c r="AH67">
        <v>6197.26</v>
      </c>
      <c r="AI67">
        <v>6197.26</v>
      </c>
      <c r="AJ67">
        <v>6197.26</v>
      </c>
      <c r="AK67">
        <v>6197.26</v>
      </c>
      <c r="AL67">
        <v>6197.26</v>
      </c>
      <c r="AM67">
        <v>6197.26</v>
      </c>
      <c r="AN67">
        <v>6197.26</v>
      </c>
      <c r="AO67">
        <v>6197.26</v>
      </c>
      <c r="AP67">
        <v>6197.26</v>
      </c>
      <c r="AQ67">
        <v>6197.26</v>
      </c>
      <c r="AR67">
        <v>6197.26</v>
      </c>
      <c r="AS67">
        <v>6197.26</v>
      </c>
      <c r="AT67">
        <v>6197.26</v>
      </c>
      <c r="AU67">
        <v>6197.26</v>
      </c>
      <c r="AV67">
        <v>6197.26</v>
      </c>
      <c r="AW67">
        <v>6197.26</v>
      </c>
      <c r="AX67" s="2"/>
    </row>
    <row r="68" spans="1:50" x14ac:dyDescent="0.25">
      <c r="A68" t="s">
        <v>353</v>
      </c>
      <c r="B68" s="3">
        <f>'Autre barème'!B3</f>
        <v>0</v>
      </c>
      <c r="C68" s="3">
        <f>'Autre barème'!B4</f>
        <v>0</v>
      </c>
      <c r="D68" s="3">
        <f>'Autre barème'!B5</f>
        <v>0</v>
      </c>
      <c r="E68" s="3">
        <f>'Autre barème'!B6</f>
        <v>0</v>
      </c>
      <c r="F68" s="3">
        <f>'Autre barème'!B7</f>
        <v>0</v>
      </c>
      <c r="G68" s="3">
        <f>'Autre barème'!B8</f>
        <v>0</v>
      </c>
      <c r="H68" s="3">
        <f>'Autre barème'!B9</f>
        <v>0</v>
      </c>
      <c r="I68" s="3">
        <f>'Autre barème'!B10</f>
        <v>0</v>
      </c>
      <c r="J68" s="3">
        <f>'Autre barème'!B11</f>
        <v>0</v>
      </c>
      <c r="K68" s="3">
        <f>'Autre barème'!B12</f>
        <v>0</v>
      </c>
      <c r="L68" s="3">
        <f>'Autre barème'!B13</f>
        <v>0</v>
      </c>
      <c r="M68" s="3">
        <f>'Autre barème'!B14</f>
        <v>0</v>
      </c>
      <c r="N68" s="3">
        <f>'Autre barème'!B15</f>
        <v>0</v>
      </c>
      <c r="O68" s="3">
        <f>'Autre barème'!B16</f>
        <v>0</v>
      </c>
      <c r="P68" s="3">
        <f>'Autre barème'!B17</f>
        <v>0</v>
      </c>
      <c r="Q68" s="3">
        <f>'Autre barème'!B18</f>
        <v>0</v>
      </c>
      <c r="R68" s="3">
        <f>'Autre barème'!B19</f>
        <v>0</v>
      </c>
      <c r="S68" s="3">
        <f>'Autre barème'!B20</f>
        <v>0</v>
      </c>
      <c r="T68" s="3">
        <f>'Autre barème'!B21</f>
        <v>0</v>
      </c>
      <c r="U68" s="3">
        <f>'Autre barème'!B22</f>
        <v>0</v>
      </c>
      <c r="V68" s="3">
        <f>'Autre barème'!B23</f>
        <v>0</v>
      </c>
      <c r="W68" s="3">
        <f>'Autre barème'!B24</f>
        <v>0</v>
      </c>
      <c r="X68" s="3">
        <f>'Autre barème'!B25</f>
        <v>0</v>
      </c>
      <c r="Y68" s="3">
        <f>'Autre barème'!B26</f>
        <v>0</v>
      </c>
      <c r="Z68" s="3">
        <f>'Autre barème'!B27</f>
        <v>0</v>
      </c>
      <c r="AA68" s="3">
        <f>'Autre barème'!B28</f>
        <v>0</v>
      </c>
      <c r="AB68" s="3">
        <f>'Autre barème'!B29</f>
        <v>0</v>
      </c>
      <c r="AC68" s="3">
        <f>'Autre barème'!B30</f>
        <v>0</v>
      </c>
      <c r="AD68" s="3">
        <f>'Autre barème'!B31</f>
        <v>0</v>
      </c>
      <c r="AE68" s="3">
        <f>'Autre barème'!B32</f>
        <v>0</v>
      </c>
      <c r="AF68" s="3">
        <f>'Autre barème'!B33</f>
        <v>0</v>
      </c>
      <c r="AG68" s="3">
        <f>'Autre barème'!B34</f>
        <v>0</v>
      </c>
      <c r="AH68" s="3">
        <f>'Autre barème'!B35</f>
        <v>0</v>
      </c>
      <c r="AI68" s="3">
        <f>'Autre barème'!B36</f>
        <v>0</v>
      </c>
      <c r="AJ68" s="3">
        <f>'Autre barème'!B37</f>
        <v>0</v>
      </c>
      <c r="AK68" s="3">
        <f>'Autre barème'!B38</f>
        <v>0</v>
      </c>
      <c r="AL68" s="3">
        <f>'Autre barème'!B39</f>
        <v>0</v>
      </c>
      <c r="AM68" s="3">
        <f>'Autre barème'!B40</f>
        <v>0</v>
      </c>
      <c r="AN68" s="3">
        <f>'Autre barème'!B41</f>
        <v>0</v>
      </c>
      <c r="AO68" s="3">
        <f>'Autre barème'!B42</f>
        <v>0</v>
      </c>
      <c r="AP68" s="3">
        <f>'Autre barème'!B43</f>
        <v>0</v>
      </c>
      <c r="AQ68" s="3">
        <f>'Autre barème'!B44</f>
        <v>0</v>
      </c>
      <c r="AR68" s="3">
        <f>'Autre barème'!B45</f>
        <v>0</v>
      </c>
      <c r="AS68" s="3">
        <f>'Autre barème'!B46</f>
        <v>0</v>
      </c>
      <c r="AT68" s="3">
        <f>'Autre barème'!B47</f>
        <v>0</v>
      </c>
      <c r="AU68" s="3">
        <f>'Autre barème'!B48</f>
        <v>0</v>
      </c>
      <c r="AV68" s="3">
        <f>AU68</f>
        <v>0</v>
      </c>
      <c r="AW68" s="3">
        <f>AU68</f>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theme="5" tint="0.79998168889431442"/>
  </sheetPr>
  <dimension ref="A1:AW143"/>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132.46</v>
      </c>
      <c r="C2" s="3">
        <v>132.46</v>
      </c>
      <c r="D2" s="3">
        <v>132.46</v>
      </c>
      <c r="E2" s="3">
        <v>132.46</v>
      </c>
      <c r="F2" s="3">
        <v>132.46</v>
      </c>
      <c r="G2" s="3">
        <v>132.46</v>
      </c>
      <c r="H2" s="3">
        <v>132.46</v>
      </c>
      <c r="I2" s="3">
        <v>132.46</v>
      </c>
      <c r="J2" s="3">
        <v>132.46</v>
      </c>
      <c r="K2" s="3">
        <v>132.46</v>
      </c>
      <c r="L2" s="3">
        <v>132.46</v>
      </c>
      <c r="M2" s="3">
        <v>132.46</v>
      </c>
      <c r="N2" s="3">
        <v>132.46</v>
      </c>
      <c r="O2" s="3">
        <v>132.46</v>
      </c>
      <c r="P2" s="3">
        <v>132.46</v>
      </c>
      <c r="Q2" s="3">
        <v>132.46</v>
      </c>
      <c r="R2" s="3">
        <v>132.46</v>
      </c>
      <c r="S2" s="3">
        <v>132.46</v>
      </c>
      <c r="T2" s="3">
        <v>132.46</v>
      </c>
      <c r="U2" s="3">
        <v>132.46</v>
      </c>
      <c r="V2" s="3">
        <v>132.46</v>
      </c>
      <c r="W2" s="3">
        <v>132.46</v>
      </c>
      <c r="X2" s="3">
        <v>132.46</v>
      </c>
      <c r="Y2" s="3">
        <v>132.46</v>
      </c>
      <c r="Z2" s="3">
        <v>132.46</v>
      </c>
      <c r="AA2" s="3">
        <v>132.46</v>
      </c>
      <c r="AB2" s="3">
        <v>132.46</v>
      </c>
      <c r="AC2" s="3">
        <v>132.46</v>
      </c>
      <c r="AD2" s="3">
        <v>132.46</v>
      </c>
      <c r="AE2" s="3">
        <v>132.46</v>
      </c>
      <c r="AF2" s="3">
        <v>132.46</v>
      </c>
      <c r="AG2" s="3">
        <v>132.46</v>
      </c>
      <c r="AH2" s="3">
        <v>132.46</v>
      </c>
      <c r="AI2" s="3">
        <v>132.46</v>
      </c>
      <c r="AJ2" s="3">
        <v>132.46</v>
      </c>
      <c r="AK2" s="3">
        <v>132.46</v>
      </c>
      <c r="AL2" s="3">
        <v>132.46</v>
      </c>
      <c r="AM2" s="3">
        <v>132.46</v>
      </c>
      <c r="AN2" s="3">
        <v>132.46</v>
      </c>
      <c r="AO2" s="3">
        <v>132.46</v>
      </c>
      <c r="AP2" s="3">
        <v>132.46</v>
      </c>
      <c r="AQ2" s="3">
        <v>132.46</v>
      </c>
      <c r="AR2" s="3">
        <v>132.46</v>
      </c>
      <c r="AS2" s="3">
        <v>132.46</v>
      </c>
      <c r="AT2" s="3">
        <v>132.46</v>
      </c>
      <c r="AU2" s="3">
        <v>132.46</v>
      </c>
      <c r="AV2" s="3">
        <v>132.46</v>
      </c>
      <c r="AW2" s="3">
        <v>132.46</v>
      </c>
    </row>
    <row r="3" spans="1:49" x14ac:dyDescent="0.25">
      <c r="A3" t="s">
        <v>2</v>
      </c>
      <c r="B3" s="3">
        <v>132.46</v>
      </c>
      <c r="C3" s="3">
        <v>132.46</v>
      </c>
      <c r="D3" s="3">
        <v>132.46</v>
      </c>
      <c r="E3" s="3">
        <v>132.46</v>
      </c>
      <c r="F3" s="3">
        <v>132.46</v>
      </c>
      <c r="G3" s="3">
        <v>132.46</v>
      </c>
      <c r="H3" s="3">
        <v>132.46</v>
      </c>
      <c r="I3" s="3">
        <v>132.46</v>
      </c>
      <c r="J3" s="3">
        <v>132.46</v>
      </c>
      <c r="K3" s="3">
        <v>132.46</v>
      </c>
      <c r="L3" s="3">
        <v>132.46</v>
      </c>
      <c r="M3" s="3">
        <v>132.46</v>
      </c>
      <c r="N3" s="3">
        <v>132.46</v>
      </c>
      <c r="O3" s="3">
        <v>132.46</v>
      </c>
      <c r="P3" s="3">
        <v>132.46</v>
      </c>
      <c r="Q3" s="3">
        <v>132.46</v>
      </c>
      <c r="R3" s="3">
        <v>106.37</v>
      </c>
      <c r="S3" s="3">
        <v>79.38</v>
      </c>
      <c r="T3" s="3">
        <v>66.23</v>
      </c>
      <c r="U3" s="3">
        <v>66.23</v>
      </c>
      <c r="V3" s="3">
        <v>66.23</v>
      </c>
      <c r="W3" s="3">
        <v>66.23</v>
      </c>
      <c r="X3" s="3">
        <v>66.23</v>
      </c>
      <c r="Y3" s="3">
        <v>66.23</v>
      </c>
      <c r="Z3" s="3">
        <v>66.23</v>
      </c>
      <c r="AA3" s="3">
        <v>66.23</v>
      </c>
      <c r="AB3" s="3">
        <v>66.23</v>
      </c>
      <c r="AC3" s="3">
        <v>66.23</v>
      </c>
      <c r="AD3" s="3">
        <v>66.23</v>
      </c>
      <c r="AE3" s="3">
        <v>66.23</v>
      </c>
      <c r="AF3" s="3">
        <v>66.23</v>
      </c>
      <c r="AG3" s="3">
        <v>66.23</v>
      </c>
      <c r="AH3" s="3">
        <v>66.23</v>
      </c>
      <c r="AI3" s="3">
        <v>66.23</v>
      </c>
      <c r="AJ3" s="3">
        <v>66.23</v>
      </c>
      <c r="AK3" s="3">
        <v>66.23</v>
      </c>
      <c r="AL3" s="3">
        <v>66.23</v>
      </c>
      <c r="AM3" s="3">
        <v>66.23</v>
      </c>
      <c r="AN3" s="3">
        <v>66.23</v>
      </c>
      <c r="AO3" s="3">
        <v>66.23</v>
      </c>
      <c r="AP3" s="3">
        <v>66.23</v>
      </c>
      <c r="AQ3" s="3">
        <v>66.23</v>
      </c>
      <c r="AR3" s="3">
        <v>66.23</v>
      </c>
      <c r="AS3" s="3">
        <v>66.23</v>
      </c>
      <c r="AT3" s="3">
        <v>66.23</v>
      </c>
      <c r="AU3" s="3">
        <v>66.23</v>
      </c>
      <c r="AV3" s="3">
        <v>66.23</v>
      </c>
      <c r="AW3" s="3">
        <v>66.23</v>
      </c>
    </row>
    <row r="4" spans="1:49" x14ac:dyDescent="0.25">
      <c r="A4" t="s">
        <v>3</v>
      </c>
      <c r="B4" s="3">
        <v>132.46</v>
      </c>
      <c r="C4" s="3">
        <v>132.46</v>
      </c>
      <c r="D4" s="3">
        <v>132.46</v>
      </c>
      <c r="E4" s="3">
        <v>132.46</v>
      </c>
      <c r="F4" s="3">
        <v>132.46</v>
      </c>
      <c r="G4" s="3">
        <v>132.46</v>
      </c>
      <c r="H4" s="3">
        <v>132.46</v>
      </c>
      <c r="I4" s="3">
        <v>132.46</v>
      </c>
      <c r="J4" s="3">
        <v>132.46</v>
      </c>
      <c r="K4" s="3">
        <v>132.46</v>
      </c>
      <c r="L4" s="3">
        <v>132.46</v>
      </c>
      <c r="M4" s="3">
        <v>132.46</v>
      </c>
      <c r="N4" s="3">
        <v>132.46</v>
      </c>
      <c r="O4" s="3">
        <v>119.48</v>
      </c>
      <c r="P4" s="3">
        <v>91.89</v>
      </c>
      <c r="Q4" s="3">
        <v>66.23</v>
      </c>
      <c r="R4" s="3">
        <v>66.23</v>
      </c>
      <c r="S4" s="3">
        <v>66.23</v>
      </c>
      <c r="T4" s="3">
        <v>66.23</v>
      </c>
      <c r="U4" s="3">
        <v>66.23</v>
      </c>
      <c r="V4" s="3">
        <v>66.23</v>
      </c>
      <c r="W4" s="3">
        <v>66.23</v>
      </c>
      <c r="X4" s="3">
        <v>66.23</v>
      </c>
      <c r="Y4" s="3">
        <v>66.23</v>
      </c>
      <c r="Z4" s="3">
        <v>66.23</v>
      </c>
      <c r="AA4" s="3">
        <v>66.23</v>
      </c>
      <c r="AB4" s="3">
        <v>66.23</v>
      </c>
      <c r="AC4" s="3">
        <v>48.41</v>
      </c>
      <c r="AD4" s="3">
        <v>20.82</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row>
    <row r="5" spans="1:49" x14ac:dyDescent="0.25">
      <c r="A5" t="s">
        <v>4</v>
      </c>
      <c r="B5" s="3">
        <v>132.46</v>
      </c>
      <c r="C5" s="3">
        <v>132.46</v>
      </c>
      <c r="D5" s="3">
        <v>132.46</v>
      </c>
      <c r="E5" s="3">
        <v>132.46</v>
      </c>
      <c r="F5" s="3">
        <v>132.46</v>
      </c>
      <c r="G5" s="3">
        <v>132.46</v>
      </c>
      <c r="H5" s="3">
        <v>132.46</v>
      </c>
      <c r="I5" s="3">
        <v>132.46</v>
      </c>
      <c r="J5" s="3">
        <v>132.46</v>
      </c>
      <c r="K5" s="3">
        <v>132.46</v>
      </c>
      <c r="L5" s="3">
        <v>132.46</v>
      </c>
      <c r="M5" s="3">
        <v>132.46</v>
      </c>
      <c r="N5" s="3">
        <v>132.46</v>
      </c>
      <c r="O5" s="3">
        <v>132.46</v>
      </c>
      <c r="P5" s="3">
        <v>132.46</v>
      </c>
      <c r="Q5" s="3">
        <v>132.46</v>
      </c>
      <c r="R5" s="3">
        <v>132.46</v>
      </c>
      <c r="S5" s="3">
        <v>132.46</v>
      </c>
      <c r="T5" s="3">
        <v>132.46</v>
      </c>
      <c r="U5" s="3">
        <v>132.46</v>
      </c>
      <c r="V5" s="3">
        <v>132.46</v>
      </c>
      <c r="W5" s="3">
        <v>132.46</v>
      </c>
      <c r="X5" s="3">
        <v>132.46</v>
      </c>
      <c r="Y5" s="3">
        <v>130.9</v>
      </c>
      <c r="Z5" s="3">
        <v>118.9</v>
      </c>
      <c r="AA5" s="3">
        <v>106.9</v>
      </c>
      <c r="AB5" s="3">
        <v>94.91</v>
      </c>
      <c r="AC5" s="3">
        <v>82.91</v>
      </c>
      <c r="AD5" s="3">
        <v>82.91</v>
      </c>
      <c r="AE5" s="3">
        <v>82.91</v>
      </c>
      <c r="AF5" s="3">
        <v>82.91</v>
      </c>
      <c r="AG5" s="3">
        <v>82.91</v>
      </c>
      <c r="AH5" s="3">
        <v>82.91</v>
      </c>
      <c r="AI5" s="3">
        <v>82.91</v>
      </c>
      <c r="AJ5" s="3">
        <v>82.91</v>
      </c>
      <c r="AK5" s="3">
        <v>82.91</v>
      </c>
      <c r="AL5" s="3">
        <v>82.91</v>
      </c>
      <c r="AM5" s="3">
        <v>82.91</v>
      </c>
      <c r="AN5" s="3">
        <v>82.91</v>
      </c>
      <c r="AO5" s="3">
        <v>82.91</v>
      </c>
      <c r="AP5" s="3">
        <v>82.91</v>
      </c>
      <c r="AQ5" s="3">
        <v>82.91</v>
      </c>
      <c r="AR5" s="3">
        <v>82.91</v>
      </c>
      <c r="AS5" s="3">
        <v>82.91</v>
      </c>
      <c r="AT5" s="3">
        <v>82.91</v>
      </c>
      <c r="AU5" s="3">
        <v>82.91</v>
      </c>
      <c r="AV5" s="3">
        <v>82.91</v>
      </c>
      <c r="AW5" s="3">
        <v>82.91</v>
      </c>
    </row>
    <row r="6" spans="1:49" x14ac:dyDescent="0.25">
      <c r="A6" s="36" t="s">
        <v>5</v>
      </c>
      <c r="B6" s="3">
        <v>132.46</v>
      </c>
      <c r="C6" s="3">
        <v>132.46</v>
      </c>
      <c r="D6" s="3">
        <v>132.46</v>
      </c>
      <c r="E6" s="3">
        <v>132.46</v>
      </c>
      <c r="F6" s="3">
        <v>132.46</v>
      </c>
      <c r="G6" s="3">
        <v>132.46</v>
      </c>
      <c r="H6" s="3">
        <v>132.46</v>
      </c>
      <c r="I6" s="3">
        <v>132.46</v>
      </c>
      <c r="J6" s="3">
        <v>132.46</v>
      </c>
      <c r="K6" s="3">
        <v>132.46</v>
      </c>
      <c r="L6" s="3">
        <v>132.46</v>
      </c>
      <c r="M6" s="3">
        <v>132.46</v>
      </c>
      <c r="N6" s="3">
        <v>132.46</v>
      </c>
      <c r="O6" s="3">
        <v>132.46</v>
      </c>
      <c r="P6" s="3">
        <v>132.46</v>
      </c>
      <c r="Q6" s="3">
        <v>132.46</v>
      </c>
      <c r="R6" s="3">
        <v>126.63</v>
      </c>
      <c r="S6" s="3">
        <v>113.43</v>
      </c>
      <c r="T6" s="3">
        <v>100.24</v>
      </c>
      <c r="U6" s="3">
        <v>87.05</v>
      </c>
      <c r="V6" s="3">
        <v>73.86</v>
      </c>
      <c r="W6" s="3">
        <v>66.23</v>
      </c>
      <c r="X6" s="3">
        <v>66.23</v>
      </c>
      <c r="Y6" s="3">
        <v>66.23</v>
      </c>
      <c r="Z6" s="3">
        <v>66.23</v>
      </c>
      <c r="AA6" s="3">
        <v>66.23</v>
      </c>
      <c r="AB6" s="3">
        <v>66.23</v>
      </c>
      <c r="AC6" s="3">
        <v>66.23</v>
      </c>
      <c r="AD6" s="3">
        <v>66.23</v>
      </c>
      <c r="AE6" s="3">
        <v>66.23</v>
      </c>
      <c r="AF6" s="3">
        <v>66.23</v>
      </c>
      <c r="AG6" s="3">
        <v>66.23</v>
      </c>
      <c r="AH6" s="3">
        <v>66.23</v>
      </c>
      <c r="AI6" s="3">
        <v>66.23</v>
      </c>
      <c r="AJ6" s="3">
        <v>66.23</v>
      </c>
      <c r="AK6" s="3">
        <v>66.23</v>
      </c>
      <c r="AL6" s="3">
        <v>66.23</v>
      </c>
      <c r="AM6" s="3">
        <v>66.23</v>
      </c>
      <c r="AN6" s="3">
        <v>66.23</v>
      </c>
      <c r="AO6" s="3">
        <v>66.23</v>
      </c>
      <c r="AP6" s="3">
        <v>66.23</v>
      </c>
      <c r="AQ6" s="3">
        <v>66.23</v>
      </c>
      <c r="AR6" s="3">
        <v>66.23</v>
      </c>
      <c r="AS6" s="3">
        <v>66.23</v>
      </c>
      <c r="AT6" s="3">
        <v>66.23</v>
      </c>
      <c r="AU6" s="3">
        <v>66.23</v>
      </c>
      <c r="AV6" s="3">
        <v>66.23</v>
      </c>
      <c r="AW6" s="3">
        <v>66.23</v>
      </c>
    </row>
    <row r="7" spans="1:49" x14ac:dyDescent="0.25">
      <c r="A7" t="s">
        <v>6</v>
      </c>
      <c r="B7" s="3">
        <v>132.46</v>
      </c>
      <c r="C7" s="3">
        <v>132.46</v>
      </c>
      <c r="D7" s="3">
        <v>132.46</v>
      </c>
      <c r="E7" s="3">
        <v>132.46</v>
      </c>
      <c r="F7" s="3">
        <v>132.46</v>
      </c>
      <c r="G7" s="3">
        <v>132.46</v>
      </c>
      <c r="H7" s="3">
        <v>132.46</v>
      </c>
      <c r="I7" s="3">
        <v>132.46</v>
      </c>
      <c r="J7" s="3">
        <v>132.46</v>
      </c>
      <c r="K7" s="3">
        <v>132.46</v>
      </c>
      <c r="L7" s="3">
        <v>132.46</v>
      </c>
      <c r="M7" s="3">
        <v>106</v>
      </c>
      <c r="N7" s="3">
        <v>78.41</v>
      </c>
      <c r="O7" s="3">
        <v>66.23</v>
      </c>
      <c r="P7" s="3">
        <v>66.23</v>
      </c>
      <c r="Q7" s="3">
        <v>66.23</v>
      </c>
      <c r="R7" s="3">
        <v>66.23</v>
      </c>
      <c r="S7" s="3">
        <v>66.23</v>
      </c>
      <c r="T7" s="3">
        <v>66.23</v>
      </c>
      <c r="U7" s="3">
        <v>66.23</v>
      </c>
      <c r="V7" s="3">
        <v>66.23</v>
      </c>
      <c r="W7" s="3">
        <v>66.23</v>
      </c>
      <c r="X7" s="3">
        <v>66.23</v>
      </c>
      <c r="Y7" s="3">
        <v>66.23</v>
      </c>
      <c r="Z7" s="3">
        <v>62.52</v>
      </c>
      <c r="AA7" s="3">
        <v>34.93</v>
      </c>
      <c r="AB7" s="3">
        <v>7.35</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row>
    <row r="8" spans="1:49" x14ac:dyDescent="0.25">
      <c r="A8" t="s">
        <v>10</v>
      </c>
      <c r="B8" s="3">
        <v>132.46</v>
      </c>
      <c r="C8" s="3">
        <v>132.46</v>
      </c>
      <c r="D8" s="3">
        <v>132.46</v>
      </c>
      <c r="E8" s="3">
        <v>132.46</v>
      </c>
      <c r="F8" s="3">
        <v>132.46</v>
      </c>
      <c r="G8" s="3">
        <v>132.46</v>
      </c>
      <c r="H8" s="3">
        <v>132.46</v>
      </c>
      <c r="I8" s="3">
        <v>132.46</v>
      </c>
      <c r="J8" s="3">
        <v>126.17</v>
      </c>
      <c r="K8" s="3">
        <v>102.17</v>
      </c>
      <c r="L8" s="3">
        <v>66.23</v>
      </c>
      <c r="M8" s="3">
        <v>66.23</v>
      </c>
      <c r="N8" s="3">
        <v>66.23</v>
      </c>
      <c r="O8" s="3">
        <v>66.23</v>
      </c>
      <c r="P8" s="3">
        <v>66.23</v>
      </c>
      <c r="Q8" s="3">
        <v>66.23</v>
      </c>
      <c r="R8" s="3">
        <v>66.23</v>
      </c>
      <c r="S8" s="3">
        <v>66.23</v>
      </c>
      <c r="T8" s="3">
        <v>66.23</v>
      </c>
      <c r="U8" s="3">
        <v>65.099999999999994</v>
      </c>
      <c r="V8" s="3">
        <v>36.32</v>
      </c>
      <c r="W8" s="3">
        <v>7.53</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row>
    <row r="9" spans="1:49" x14ac:dyDescent="0.25">
      <c r="A9" t="s">
        <v>7</v>
      </c>
      <c r="B9" s="3">
        <v>132.46</v>
      </c>
      <c r="C9" s="3">
        <v>132.46</v>
      </c>
      <c r="D9" s="3">
        <v>132.46</v>
      </c>
      <c r="E9" s="3">
        <v>132.46</v>
      </c>
      <c r="F9" s="3">
        <v>132.46</v>
      </c>
      <c r="G9" s="3">
        <v>132.46</v>
      </c>
      <c r="H9" s="3">
        <v>132.46</v>
      </c>
      <c r="I9" s="3">
        <v>132.46</v>
      </c>
      <c r="J9" s="3">
        <v>132.46</v>
      </c>
      <c r="K9" s="3">
        <v>132.46</v>
      </c>
      <c r="L9" s="3">
        <v>104.32</v>
      </c>
      <c r="M9" s="3">
        <v>75.540000000000006</v>
      </c>
      <c r="N9" s="3">
        <v>66.23</v>
      </c>
      <c r="O9" s="3">
        <v>66.23</v>
      </c>
      <c r="P9" s="3">
        <v>66.23</v>
      </c>
      <c r="Q9" s="3">
        <v>66.23</v>
      </c>
      <c r="R9" s="3">
        <v>66.23</v>
      </c>
      <c r="S9" s="3">
        <v>66.23</v>
      </c>
      <c r="T9" s="3">
        <v>66.23</v>
      </c>
      <c r="U9" s="3">
        <v>66.23</v>
      </c>
      <c r="V9" s="3">
        <v>66.23</v>
      </c>
      <c r="W9" s="3">
        <v>66.23</v>
      </c>
      <c r="X9" s="3">
        <v>66.23</v>
      </c>
      <c r="Y9" s="3">
        <v>45.33</v>
      </c>
      <c r="Z9" s="3">
        <v>16.55</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row>
    <row r="10" spans="1:49" x14ac:dyDescent="0.25">
      <c r="A10" t="s">
        <v>8</v>
      </c>
      <c r="B10" s="3">
        <v>132.46</v>
      </c>
      <c r="C10" s="3">
        <v>132.46</v>
      </c>
      <c r="D10" s="3">
        <v>132.46</v>
      </c>
      <c r="E10" s="3">
        <v>132.46</v>
      </c>
      <c r="F10" s="3">
        <v>132.46</v>
      </c>
      <c r="G10" s="3">
        <v>132.46</v>
      </c>
      <c r="H10" s="3">
        <v>132.46</v>
      </c>
      <c r="I10" s="3">
        <v>132.46</v>
      </c>
      <c r="J10" s="3">
        <v>132.46</v>
      </c>
      <c r="K10" s="3">
        <v>132.46</v>
      </c>
      <c r="L10" s="3">
        <v>77.61</v>
      </c>
      <c r="M10" s="3">
        <v>66.23</v>
      </c>
      <c r="N10" s="3">
        <v>66.23</v>
      </c>
      <c r="O10" s="3">
        <v>66.23</v>
      </c>
      <c r="P10" s="3">
        <v>66.23</v>
      </c>
      <c r="Q10" s="3">
        <v>66.23</v>
      </c>
      <c r="R10" s="3">
        <v>66.23</v>
      </c>
      <c r="S10" s="3">
        <v>66.23</v>
      </c>
      <c r="T10" s="3">
        <v>66.23</v>
      </c>
      <c r="U10" s="3">
        <v>66.23</v>
      </c>
      <c r="V10" s="3">
        <v>66.23</v>
      </c>
      <c r="W10" s="3">
        <v>66.23</v>
      </c>
      <c r="X10" s="3">
        <v>47.42</v>
      </c>
      <c r="Y10" s="3">
        <v>18.63</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row>
    <row r="11" spans="1:49" x14ac:dyDescent="0.25">
      <c r="A11" s="36" t="s">
        <v>9</v>
      </c>
      <c r="B11" s="3">
        <v>132.46</v>
      </c>
      <c r="C11" s="3">
        <v>132.46</v>
      </c>
      <c r="D11" s="3">
        <v>132.46</v>
      </c>
      <c r="E11" s="3">
        <v>132.46</v>
      </c>
      <c r="F11" s="3">
        <v>132.46</v>
      </c>
      <c r="G11" s="3">
        <v>132.46</v>
      </c>
      <c r="H11" s="3">
        <v>132.46</v>
      </c>
      <c r="I11" s="3">
        <v>132.46</v>
      </c>
      <c r="J11" s="3">
        <v>126.17</v>
      </c>
      <c r="K11" s="3">
        <v>102.18</v>
      </c>
      <c r="L11" s="3">
        <v>66.23</v>
      </c>
      <c r="M11" s="3">
        <v>66.23</v>
      </c>
      <c r="N11" s="3">
        <v>66.23</v>
      </c>
      <c r="O11" s="3">
        <v>66.23</v>
      </c>
      <c r="P11" s="3">
        <v>66.23</v>
      </c>
      <c r="Q11" s="3">
        <v>66.23</v>
      </c>
      <c r="R11" s="3">
        <v>66.23</v>
      </c>
      <c r="S11" s="3">
        <v>66.23</v>
      </c>
      <c r="T11" s="3">
        <v>66.23</v>
      </c>
      <c r="U11" s="3">
        <v>65.11</v>
      </c>
      <c r="V11" s="3">
        <v>36.33</v>
      </c>
      <c r="W11" s="3">
        <v>7.54</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row>
    <row r="12" spans="1:49" x14ac:dyDescent="0.25">
      <c r="A12" t="s">
        <v>11</v>
      </c>
      <c r="B12" s="3">
        <v>132.46</v>
      </c>
      <c r="C12" s="3">
        <v>132.46</v>
      </c>
      <c r="D12" s="3">
        <v>132.46</v>
      </c>
      <c r="E12" s="3">
        <v>132.46</v>
      </c>
      <c r="F12" s="3">
        <v>132.46</v>
      </c>
      <c r="G12" s="3">
        <v>132.46</v>
      </c>
      <c r="H12" s="3">
        <v>84.06</v>
      </c>
      <c r="I12" s="3">
        <v>66.23</v>
      </c>
      <c r="J12" s="3">
        <v>66.23</v>
      </c>
      <c r="K12" s="3">
        <v>66.23</v>
      </c>
      <c r="L12" s="3">
        <v>66.23</v>
      </c>
      <c r="M12" s="3">
        <v>66.23</v>
      </c>
      <c r="N12" s="3">
        <v>17.86</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row>
    <row r="13" spans="1:49" x14ac:dyDescent="0.25">
      <c r="A13" s="1" t="s">
        <v>12</v>
      </c>
      <c r="B13" s="3">
        <v>132.46</v>
      </c>
      <c r="C13" s="3">
        <v>132.46</v>
      </c>
      <c r="D13" s="3">
        <v>132.46</v>
      </c>
      <c r="E13" s="3">
        <v>132.46</v>
      </c>
      <c r="F13" s="3">
        <v>132.46</v>
      </c>
      <c r="G13" s="3">
        <v>132.46</v>
      </c>
      <c r="H13" s="3">
        <v>129.78</v>
      </c>
      <c r="I13" s="3">
        <v>105.78</v>
      </c>
      <c r="J13" s="3">
        <v>81.790000000000006</v>
      </c>
      <c r="K13" s="3">
        <v>66.23</v>
      </c>
      <c r="L13" s="3">
        <v>66.23</v>
      </c>
      <c r="M13" s="3">
        <v>66.23</v>
      </c>
      <c r="N13" s="3">
        <v>66.23</v>
      </c>
      <c r="O13" s="3">
        <v>66.23</v>
      </c>
      <c r="P13" s="3">
        <v>66.23</v>
      </c>
      <c r="Q13" s="3">
        <v>66.23</v>
      </c>
      <c r="R13" s="3">
        <v>66.23</v>
      </c>
      <c r="S13" s="3">
        <v>66.23</v>
      </c>
      <c r="T13" s="3">
        <v>48.12</v>
      </c>
      <c r="U13" s="3">
        <v>19.329999999999998</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row>
    <row r="14" spans="1:49" x14ac:dyDescent="0.25">
      <c r="A14" t="s">
        <v>13</v>
      </c>
      <c r="B14" s="3">
        <v>132.46</v>
      </c>
      <c r="C14" s="3">
        <v>132.46</v>
      </c>
      <c r="D14" s="3">
        <v>132.46</v>
      </c>
      <c r="E14" s="3">
        <v>132.46</v>
      </c>
      <c r="F14" s="3">
        <v>132.46</v>
      </c>
      <c r="G14" s="3">
        <v>119</v>
      </c>
      <c r="H14" s="3">
        <v>95</v>
      </c>
      <c r="I14" s="3">
        <v>71.010000000000005</v>
      </c>
      <c r="J14" s="3">
        <v>66.23</v>
      </c>
      <c r="K14" s="3">
        <v>66.23</v>
      </c>
      <c r="L14" s="3">
        <v>66.23</v>
      </c>
      <c r="M14" s="3">
        <v>66.23</v>
      </c>
      <c r="N14" s="3">
        <v>66.23</v>
      </c>
      <c r="O14" s="3">
        <v>66.23</v>
      </c>
      <c r="P14" s="3">
        <v>66.23</v>
      </c>
      <c r="Q14" s="3">
        <v>66.23</v>
      </c>
      <c r="R14" s="3">
        <v>66.23</v>
      </c>
      <c r="S14" s="3">
        <v>42.58</v>
      </c>
      <c r="T14" s="3">
        <v>13.8</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row>
    <row r="15" spans="1:49" x14ac:dyDescent="0.25">
      <c r="A15" t="s">
        <v>14</v>
      </c>
      <c r="B15" s="3">
        <v>132.46</v>
      </c>
      <c r="C15" s="3">
        <v>132.46</v>
      </c>
      <c r="D15" s="3">
        <v>132.46</v>
      </c>
      <c r="E15" s="3">
        <v>132.46</v>
      </c>
      <c r="F15" s="3">
        <v>132.46</v>
      </c>
      <c r="G15" s="3">
        <v>76.5</v>
      </c>
      <c r="H15" s="3">
        <v>76.5</v>
      </c>
      <c r="I15" s="3">
        <v>66.23</v>
      </c>
      <c r="J15" s="3">
        <v>66.23</v>
      </c>
      <c r="K15" s="3">
        <v>66.23</v>
      </c>
      <c r="L15" s="3">
        <v>66.23</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row>
    <row r="16" spans="1:49" x14ac:dyDescent="0.25">
      <c r="A16" s="36" t="s">
        <v>15</v>
      </c>
      <c r="B16" s="3">
        <v>132.46</v>
      </c>
      <c r="C16" s="3">
        <v>132.46</v>
      </c>
      <c r="D16" s="3">
        <v>132.46</v>
      </c>
      <c r="E16" s="3">
        <v>114.64</v>
      </c>
      <c r="F16" s="3">
        <v>114.64</v>
      </c>
      <c r="G16" s="3">
        <v>66.23</v>
      </c>
      <c r="H16" s="3">
        <v>66.23</v>
      </c>
      <c r="I16" s="3">
        <v>66.23</v>
      </c>
      <c r="J16" s="3">
        <v>66.23</v>
      </c>
      <c r="K16" s="3">
        <v>66.23</v>
      </c>
      <c r="L16" s="3">
        <v>63.68</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row>
    <row r="17" spans="1:49" x14ac:dyDescent="0.25">
      <c r="A17" t="s">
        <v>16</v>
      </c>
      <c r="B17" s="3">
        <v>132.46</v>
      </c>
      <c r="C17" s="3">
        <v>132.46</v>
      </c>
      <c r="D17" s="3">
        <v>132.46</v>
      </c>
      <c r="E17" s="3">
        <v>91.76</v>
      </c>
      <c r="F17" s="3">
        <v>91.76</v>
      </c>
      <c r="G17" s="3">
        <v>66.23</v>
      </c>
      <c r="H17" s="3">
        <v>66.23</v>
      </c>
      <c r="I17" s="3">
        <v>66.23</v>
      </c>
      <c r="J17" s="3">
        <v>66.23</v>
      </c>
      <c r="K17" s="3">
        <v>66.23</v>
      </c>
      <c r="L17" s="3">
        <v>40.79</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row>
    <row r="18" spans="1:49" x14ac:dyDescent="0.25">
      <c r="A18" t="s">
        <v>17</v>
      </c>
      <c r="B18" s="3">
        <v>132.46</v>
      </c>
      <c r="C18" s="3">
        <v>132.46</v>
      </c>
      <c r="D18" s="3">
        <v>132.46</v>
      </c>
      <c r="E18" s="3">
        <v>99.39</v>
      </c>
      <c r="F18" s="3">
        <v>99.39</v>
      </c>
      <c r="G18" s="3">
        <v>66.23</v>
      </c>
      <c r="H18" s="3">
        <v>66.23</v>
      </c>
      <c r="I18" s="3">
        <v>66.23</v>
      </c>
      <c r="J18" s="3">
        <v>66.23</v>
      </c>
      <c r="K18" s="3">
        <v>66.23</v>
      </c>
      <c r="L18" s="3">
        <v>66.23</v>
      </c>
      <c r="M18" s="3">
        <v>66.23</v>
      </c>
      <c r="N18" s="3">
        <v>66.23</v>
      </c>
      <c r="O18" s="3">
        <v>66.23</v>
      </c>
      <c r="P18" s="3">
        <v>66.23</v>
      </c>
      <c r="Q18" s="3">
        <v>33.15</v>
      </c>
      <c r="R18" s="3">
        <v>33.15</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row>
    <row r="19" spans="1:49" x14ac:dyDescent="0.25">
      <c r="A19" t="s">
        <v>18</v>
      </c>
      <c r="B19" s="3">
        <v>132.46</v>
      </c>
      <c r="C19" s="3">
        <v>132.46</v>
      </c>
      <c r="D19" s="3">
        <v>132.46</v>
      </c>
      <c r="E19" s="3">
        <v>99.39</v>
      </c>
      <c r="F19" s="3">
        <v>99.39</v>
      </c>
      <c r="G19" s="3">
        <v>66.23</v>
      </c>
      <c r="H19" s="3">
        <v>66.23</v>
      </c>
      <c r="I19" s="3">
        <v>2.63</v>
      </c>
      <c r="J19" s="3">
        <v>2.63</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row>
    <row r="20" spans="1:49" x14ac:dyDescent="0.25">
      <c r="A20" t="s">
        <v>20</v>
      </c>
      <c r="B20" s="3">
        <v>132.46</v>
      </c>
      <c r="C20" s="3">
        <v>107.02</v>
      </c>
      <c r="D20" s="3">
        <v>107.02</v>
      </c>
      <c r="E20" s="3">
        <v>66.23</v>
      </c>
      <c r="F20" s="3">
        <v>66.23</v>
      </c>
      <c r="G20" s="3">
        <v>66.23</v>
      </c>
      <c r="H20" s="3">
        <v>66.23</v>
      </c>
      <c r="I20" s="3">
        <v>66.23</v>
      </c>
      <c r="J20" s="3">
        <v>66.23</v>
      </c>
      <c r="K20" s="3">
        <v>66.23</v>
      </c>
      <c r="L20" s="3">
        <v>10.28</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row>
    <row r="21" spans="1:49" x14ac:dyDescent="0.25">
      <c r="A21" s="36" t="s">
        <v>21</v>
      </c>
      <c r="B21" s="3">
        <v>132.46</v>
      </c>
      <c r="C21" s="3">
        <v>66.23</v>
      </c>
      <c r="D21" s="3">
        <v>66.23</v>
      </c>
      <c r="E21" s="3">
        <v>66.23</v>
      </c>
      <c r="F21" s="3">
        <v>66.23</v>
      </c>
      <c r="G21" s="3">
        <v>66.23</v>
      </c>
      <c r="H21" s="3">
        <v>66.23</v>
      </c>
      <c r="I21" s="3">
        <v>66.23</v>
      </c>
      <c r="J21" s="3">
        <v>66.23</v>
      </c>
      <c r="K21" s="3">
        <v>10.28</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row>
    <row r="22" spans="1:49" x14ac:dyDescent="0.25">
      <c r="A22" t="s">
        <v>19</v>
      </c>
      <c r="B22" s="3">
        <v>132.46</v>
      </c>
      <c r="C22" s="3">
        <v>66.23</v>
      </c>
      <c r="D22" s="3">
        <v>66.23</v>
      </c>
      <c r="E22" s="3">
        <v>66.23</v>
      </c>
      <c r="F22" s="3">
        <v>66.23</v>
      </c>
      <c r="G22" s="3">
        <v>66.23</v>
      </c>
      <c r="H22" s="3">
        <v>66.23</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row>
    <row r="23" spans="1:49" x14ac:dyDescent="0.25">
      <c r="A23" t="s">
        <v>22</v>
      </c>
      <c r="B23" s="3">
        <v>132.46</v>
      </c>
      <c r="C23" s="3">
        <v>66.23</v>
      </c>
      <c r="D23" s="3">
        <v>66.23</v>
      </c>
      <c r="E23" s="3">
        <v>66.23</v>
      </c>
      <c r="F23" s="3">
        <v>66.23</v>
      </c>
      <c r="G23" s="3">
        <v>66.23</v>
      </c>
      <c r="H23" s="3">
        <v>66.23</v>
      </c>
      <c r="I23" s="3">
        <v>66.23</v>
      </c>
      <c r="J23" s="3">
        <v>66.23</v>
      </c>
      <c r="K23" s="3">
        <v>66.23</v>
      </c>
      <c r="L23" s="3">
        <v>66.23</v>
      </c>
      <c r="M23" s="3">
        <v>48.41</v>
      </c>
      <c r="N23" s="3">
        <v>48.41</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row>
    <row r="24" spans="1:49" x14ac:dyDescent="0.25">
      <c r="A24" t="s">
        <v>23</v>
      </c>
      <c r="B24" s="3">
        <v>132.46</v>
      </c>
      <c r="C24" s="3">
        <v>66.23</v>
      </c>
      <c r="D24" s="3">
        <v>66.23</v>
      </c>
      <c r="E24" s="3">
        <v>66.23</v>
      </c>
      <c r="F24" s="3">
        <v>66.23</v>
      </c>
      <c r="G24" s="3">
        <v>66.23</v>
      </c>
      <c r="H24" s="3">
        <v>66.23</v>
      </c>
      <c r="I24" s="3">
        <v>66.23</v>
      </c>
      <c r="J24" s="3">
        <v>66.23</v>
      </c>
      <c r="K24" s="3">
        <v>66.23</v>
      </c>
      <c r="L24" s="3">
        <v>66.23</v>
      </c>
      <c r="M24" s="3">
        <v>66.23</v>
      </c>
      <c r="N24" s="3">
        <v>66.23</v>
      </c>
      <c r="O24" s="3">
        <v>66.23</v>
      </c>
      <c r="P24" s="3">
        <v>66.23</v>
      </c>
      <c r="Q24" s="3">
        <v>60.87</v>
      </c>
      <c r="R24" s="3">
        <v>47.68</v>
      </c>
      <c r="S24" s="3">
        <v>34.49</v>
      </c>
      <c r="T24" s="3">
        <v>21.29</v>
      </c>
      <c r="U24" s="3">
        <v>8.11</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row>
    <row r="25" spans="1:49" x14ac:dyDescent="0.25">
      <c r="A25" t="s">
        <v>24</v>
      </c>
      <c r="B25" s="3">
        <v>132.46</v>
      </c>
      <c r="C25" s="3">
        <v>66.23</v>
      </c>
      <c r="D25" s="3">
        <v>66.23</v>
      </c>
      <c r="E25" s="3">
        <v>66.23</v>
      </c>
      <c r="F25" s="3">
        <v>66.23</v>
      </c>
      <c r="G25" s="3">
        <v>66.23</v>
      </c>
      <c r="H25" s="3">
        <v>66.23</v>
      </c>
      <c r="I25" s="3">
        <v>56.05</v>
      </c>
      <c r="J25" s="3">
        <v>56.05</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row>
    <row r="26" spans="1:49" x14ac:dyDescent="0.25">
      <c r="A26" s="36" t="s">
        <v>25</v>
      </c>
      <c r="B26" s="3">
        <v>122.28</v>
      </c>
      <c r="C26" s="3">
        <v>66.23</v>
      </c>
      <c r="D26" s="3">
        <v>66.23</v>
      </c>
      <c r="E26" s="3">
        <v>66.23</v>
      </c>
      <c r="F26" s="3">
        <v>66.23</v>
      </c>
      <c r="G26" s="3">
        <v>66.23</v>
      </c>
      <c r="H26" s="3">
        <v>66.23</v>
      </c>
      <c r="I26" s="3">
        <v>66.23</v>
      </c>
      <c r="J26" s="3">
        <v>66.23</v>
      </c>
      <c r="K26" s="3">
        <v>63.66</v>
      </c>
      <c r="L26" s="3">
        <v>2.64</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row>
    <row r="27" spans="1:49" x14ac:dyDescent="0.25">
      <c r="A27" t="s">
        <v>26</v>
      </c>
      <c r="B27" s="3">
        <v>132.46</v>
      </c>
      <c r="C27" s="3">
        <v>132.46</v>
      </c>
      <c r="D27" s="3">
        <v>132.46</v>
      </c>
      <c r="E27" s="3">
        <v>132.46</v>
      </c>
      <c r="F27" s="3">
        <v>132.46</v>
      </c>
      <c r="G27" s="3">
        <v>132.46</v>
      </c>
      <c r="H27" s="3">
        <v>132.46</v>
      </c>
      <c r="I27" s="3">
        <v>106.95</v>
      </c>
      <c r="J27" s="3">
        <v>66.23</v>
      </c>
      <c r="K27" s="3">
        <v>66.23</v>
      </c>
      <c r="L27" s="3">
        <v>66.23</v>
      </c>
      <c r="M27" s="3">
        <v>66.23</v>
      </c>
      <c r="N27" s="3">
        <v>66.23</v>
      </c>
      <c r="O27" s="3">
        <v>40.74</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row>
    <row r="28" spans="1:49" x14ac:dyDescent="0.25">
      <c r="A28" t="s">
        <v>27</v>
      </c>
      <c r="B28" s="3">
        <v>91.76</v>
      </c>
      <c r="C28" s="3">
        <v>66.23</v>
      </c>
      <c r="D28" s="3">
        <v>66.23</v>
      </c>
      <c r="E28" s="3">
        <v>66.23</v>
      </c>
      <c r="F28" s="3">
        <v>66.23</v>
      </c>
      <c r="G28" s="3">
        <v>66.23</v>
      </c>
      <c r="H28" s="3">
        <v>66.23</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row>
    <row r="29" spans="1:49" x14ac:dyDescent="0.25">
      <c r="A29" t="s">
        <v>28</v>
      </c>
      <c r="B29" s="3">
        <v>73.97</v>
      </c>
      <c r="C29" s="3">
        <v>66.23</v>
      </c>
      <c r="D29" s="3">
        <v>66.23</v>
      </c>
      <c r="E29" s="3">
        <v>66.23</v>
      </c>
      <c r="F29" s="3">
        <v>66.23</v>
      </c>
      <c r="G29" s="3">
        <v>66.23</v>
      </c>
      <c r="H29" s="3">
        <v>66.23</v>
      </c>
      <c r="I29" s="3">
        <v>61.12</v>
      </c>
      <c r="J29" s="3">
        <v>61.12</v>
      </c>
      <c r="K29" s="3">
        <v>15.35</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row>
    <row r="30" spans="1:49" x14ac:dyDescent="0.25">
      <c r="A30" t="s">
        <v>29</v>
      </c>
      <c r="B30" s="3">
        <v>66.23</v>
      </c>
      <c r="C30" s="3">
        <v>66.23</v>
      </c>
      <c r="D30" s="3">
        <v>66.23</v>
      </c>
      <c r="E30" s="3">
        <v>43.33</v>
      </c>
      <c r="F30" s="3">
        <v>43.33</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row>
    <row r="31" spans="1:49" x14ac:dyDescent="0.25">
      <c r="A31" t="s">
        <v>31</v>
      </c>
      <c r="B31" s="3">
        <v>66.23</v>
      </c>
      <c r="C31" s="3">
        <v>66.23</v>
      </c>
      <c r="D31" s="3">
        <v>66.23</v>
      </c>
      <c r="E31" s="3">
        <v>43.33</v>
      </c>
      <c r="F31" s="3">
        <v>43.33</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row>
    <row r="32" spans="1:49" x14ac:dyDescent="0.25">
      <c r="A32" t="s">
        <v>32</v>
      </c>
      <c r="B32" s="3">
        <v>66.23</v>
      </c>
      <c r="C32" s="3">
        <v>43.33</v>
      </c>
      <c r="D32" s="3">
        <v>43.33</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row>
    <row r="33" spans="1:49" x14ac:dyDescent="0.25">
      <c r="A33" t="s">
        <v>30</v>
      </c>
      <c r="B33" s="3">
        <v>66.23</v>
      </c>
      <c r="C33" s="3">
        <v>66.23</v>
      </c>
      <c r="D33" s="3">
        <v>66.23</v>
      </c>
      <c r="E33" s="3">
        <v>66.23</v>
      </c>
      <c r="F33" s="3">
        <v>66.23</v>
      </c>
      <c r="G33" s="3">
        <v>48.41</v>
      </c>
      <c r="H33" s="3">
        <v>48.41</v>
      </c>
      <c r="I33" s="3">
        <v>2.64</v>
      </c>
      <c r="J33" s="3">
        <v>2.64</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row>
    <row r="34" spans="1:49" x14ac:dyDescent="0.25">
      <c r="A34" t="s">
        <v>33</v>
      </c>
      <c r="B34" s="3">
        <v>66.23</v>
      </c>
      <c r="C34" s="3">
        <v>17.91</v>
      </c>
      <c r="D34" s="3">
        <v>17.91</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row>
    <row r="35" spans="1:49" x14ac:dyDescent="0.25">
      <c r="A35" t="s">
        <v>34</v>
      </c>
      <c r="B35" s="3">
        <v>66.23</v>
      </c>
      <c r="C35" s="3">
        <v>33.159999999999997</v>
      </c>
      <c r="D35" s="3">
        <v>33.159999999999997</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row>
    <row r="36" spans="1:49" x14ac:dyDescent="0.25">
      <c r="A36" t="s">
        <v>35</v>
      </c>
      <c r="B36" s="3">
        <v>66.23</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row>
    <row r="37" spans="1:49" x14ac:dyDescent="0.25">
      <c r="A37" t="s">
        <v>36</v>
      </c>
      <c r="B37" s="3">
        <v>0</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row>
    <row r="38" spans="1:49" x14ac:dyDescent="0.25">
      <c r="A38" t="s">
        <v>37</v>
      </c>
      <c r="B38" s="3">
        <v>0</v>
      </c>
      <c r="C38" s="3">
        <v>0</v>
      </c>
      <c r="D38" s="3">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row>
    <row r="39" spans="1:49" x14ac:dyDescent="0.25">
      <c r="A39" t="s">
        <v>38</v>
      </c>
      <c r="B39" s="3">
        <v>0</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row>
    <row r="40" spans="1:49" x14ac:dyDescent="0.25">
      <c r="A40" t="s">
        <v>39</v>
      </c>
      <c r="B40" s="3">
        <v>0</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row>
    <row r="41" spans="1:49" x14ac:dyDescent="0.25">
      <c r="A41" t="s">
        <v>40</v>
      </c>
      <c r="B41" s="3">
        <v>0</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row>
    <row r="42" spans="1:49" x14ac:dyDescent="0.25">
      <c r="A42" t="s">
        <v>41</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row>
    <row r="43" spans="1:49" x14ac:dyDescent="0.25">
      <c r="A43" t="s">
        <v>42</v>
      </c>
      <c r="B43" s="3">
        <v>0</v>
      </c>
      <c r="C43" s="3">
        <v>0</v>
      </c>
      <c r="D43" s="3">
        <v>0</v>
      </c>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row>
    <row r="44" spans="1:49" x14ac:dyDescent="0.25">
      <c r="A44" t="s">
        <v>43</v>
      </c>
      <c r="B44" s="3">
        <v>0</v>
      </c>
      <c r="C44" s="3">
        <v>0</v>
      </c>
      <c r="D44" s="3">
        <v>0</v>
      </c>
      <c r="E44" s="3">
        <v>0</v>
      </c>
      <c r="F44" s="3">
        <v>0</v>
      </c>
      <c r="G44" s="3">
        <v>0</v>
      </c>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row>
    <row r="45" spans="1:49" x14ac:dyDescent="0.25">
      <c r="A45" s="36" t="s">
        <v>44</v>
      </c>
      <c r="B45" s="3">
        <v>0</v>
      </c>
      <c r="C45" s="3">
        <v>0</v>
      </c>
      <c r="D45" s="3">
        <v>0</v>
      </c>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row>
    <row r="46" spans="1:49" x14ac:dyDescent="0.25">
      <c r="A46" t="s">
        <v>45</v>
      </c>
      <c r="B46" s="3">
        <v>0</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row>
    <row r="47" spans="1:49" x14ac:dyDescent="0.25">
      <c r="A47" t="s">
        <v>46</v>
      </c>
      <c r="B47" s="3">
        <v>0</v>
      </c>
      <c r="C47" s="3">
        <v>0</v>
      </c>
      <c r="D47" s="3">
        <v>0</v>
      </c>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row>
    <row r="48" spans="1:49" x14ac:dyDescent="0.25">
      <c r="A48" t="s">
        <v>47</v>
      </c>
      <c r="B48" s="3">
        <v>0</v>
      </c>
      <c r="C48" s="3">
        <v>0</v>
      </c>
      <c r="D48" s="3">
        <v>0</v>
      </c>
      <c r="E48" s="3">
        <v>0</v>
      </c>
      <c r="F48" s="3">
        <v>0</v>
      </c>
      <c r="G48" s="3">
        <v>0</v>
      </c>
      <c r="H48" s="3">
        <v>0</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c r="AI48" s="3">
        <v>0</v>
      </c>
      <c r="AJ48" s="3">
        <v>0</v>
      </c>
      <c r="AK48" s="3">
        <v>0</v>
      </c>
      <c r="AL48" s="3">
        <v>0</v>
      </c>
      <c r="AM48" s="3">
        <v>0</v>
      </c>
      <c r="AN48" s="3">
        <v>0</v>
      </c>
      <c r="AO48" s="3">
        <v>0</v>
      </c>
      <c r="AP48" s="3">
        <v>0</v>
      </c>
      <c r="AQ48" s="3">
        <v>0</v>
      </c>
      <c r="AR48" s="3">
        <v>0</v>
      </c>
      <c r="AS48" s="3">
        <v>0</v>
      </c>
      <c r="AT48" s="3">
        <v>0</v>
      </c>
      <c r="AU48" s="3">
        <v>0</v>
      </c>
      <c r="AV48" s="3">
        <v>0</v>
      </c>
      <c r="AW48" s="3">
        <v>0</v>
      </c>
    </row>
    <row r="49" spans="1:49" x14ac:dyDescent="0.25">
      <c r="A49" t="s">
        <v>48</v>
      </c>
      <c r="B49" s="3">
        <v>0</v>
      </c>
      <c r="C49" s="3">
        <v>0</v>
      </c>
      <c r="D49" s="3">
        <v>0</v>
      </c>
      <c r="E49" s="3">
        <v>0</v>
      </c>
      <c r="F49" s="3">
        <v>0</v>
      </c>
      <c r="G49" s="3">
        <v>0</v>
      </c>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row>
    <row r="50" spans="1:49" x14ac:dyDescent="0.25">
      <c r="A50" s="36" t="s">
        <v>49</v>
      </c>
      <c r="B50" s="3">
        <v>0</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row>
    <row r="51" spans="1:49" x14ac:dyDescent="0.25">
      <c r="A51" t="s">
        <v>50</v>
      </c>
      <c r="B51" s="3">
        <v>0</v>
      </c>
      <c r="C51" s="3">
        <v>0</v>
      </c>
      <c r="D51" s="3">
        <v>0</v>
      </c>
      <c r="E51" s="3">
        <v>0</v>
      </c>
      <c r="F51" s="3">
        <v>0</v>
      </c>
      <c r="G51" s="3">
        <v>0</v>
      </c>
      <c r="H51" s="3">
        <v>0</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row>
    <row r="52" spans="1:49" x14ac:dyDescent="0.25">
      <c r="A52" t="s">
        <v>51</v>
      </c>
      <c r="B52" s="3">
        <v>0</v>
      </c>
      <c r="C52" s="3">
        <v>0</v>
      </c>
      <c r="D52" s="3">
        <v>0</v>
      </c>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row>
    <row r="53" spans="1:49" x14ac:dyDescent="0.25">
      <c r="A53" t="s">
        <v>52</v>
      </c>
      <c r="B53" s="3">
        <v>0</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row>
    <row r="54" spans="1:49" x14ac:dyDescent="0.25">
      <c r="A54" s="36" t="s">
        <v>53</v>
      </c>
      <c r="B54" s="3">
        <v>0</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row>
    <row r="55" spans="1:49" x14ac:dyDescent="0.25">
      <c r="A55" s="36" t="s">
        <v>54</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row>
    <row r="56" spans="1:49" x14ac:dyDescent="0.25">
      <c r="A56" s="36" t="s">
        <v>55</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row>
    <row r="57" spans="1:49" x14ac:dyDescent="0.25">
      <c r="A57" t="s">
        <v>60</v>
      </c>
      <c r="B57" s="3">
        <v>0</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row>
    <row r="58" spans="1:49" x14ac:dyDescent="0.25">
      <c r="A58" t="s">
        <v>59</v>
      </c>
      <c r="B58" s="3">
        <v>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row>
    <row r="59" spans="1:49" x14ac:dyDescent="0.25">
      <c r="A59" t="s">
        <v>58</v>
      </c>
      <c r="B59" s="3">
        <v>0</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row>
    <row r="60" spans="1:49" x14ac:dyDescent="0.25">
      <c r="A60" t="s">
        <v>57</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row>
    <row r="61" spans="1:49" x14ac:dyDescent="0.25">
      <c r="A61" t="s">
        <v>56</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row>
    <row r="62" spans="1:49" x14ac:dyDescent="0.25">
      <c r="A62" s="36" t="s">
        <v>61</v>
      </c>
      <c r="B62" s="3">
        <v>0</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c r="AL62" s="3">
        <v>0</v>
      </c>
      <c r="AM62" s="3">
        <v>0</v>
      </c>
      <c r="AN62" s="3">
        <v>0</v>
      </c>
      <c r="AO62" s="3">
        <v>0</v>
      </c>
      <c r="AP62" s="3">
        <v>0</v>
      </c>
      <c r="AQ62" s="3">
        <v>0</v>
      </c>
      <c r="AR62" s="3">
        <v>0</v>
      </c>
      <c r="AS62" s="3">
        <v>0</v>
      </c>
      <c r="AT62" s="3">
        <v>0</v>
      </c>
      <c r="AU62" s="3">
        <v>0</v>
      </c>
      <c r="AV62" s="3">
        <v>0</v>
      </c>
      <c r="AW62" s="3">
        <v>0</v>
      </c>
    </row>
    <row r="63" spans="1:49" x14ac:dyDescent="0.25">
      <c r="A63" t="s">
        <v>62</v>
      </c>
      <c r="B63" s="3">
        <v>0</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row>
    <row r="64" spans="1:49" x14ac:dyDescent="0.25">
      <c r="A64" s="36" t="s">
        <v>63</v>
      </c>
      <c r="B64" s="3">
        <v>0</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row>
    <row r="65" spans="1:49" x14ac:dyDescent="0.25">
      <c r="A65" t="s">
        <v>64</v>
      </c>
      <c r="B65" s="3">
        <v>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row>
    <row r="66" spans="1:49" x14ac:dyDescent="0.25">
      <c r="A66" s="36" t="s">
        <v>65</v>
      </c>
      <c r="B66" s="3">
        <v>0</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row>
    <row r="67" spans="1:49" x14ac:dyDescent="0.25">
      <c r="A67" s="36" t="s">
        <v>66</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row>
    <row r="68" spans="1:49" x14ac:dyDescent="0.25">
      <c r="A68" s="36" t="s">
        <v>353</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2:49"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2:49"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2:49"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2:49"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2:49"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2:49"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2:49"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2:49"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2:49"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2:49"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2:49"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2:49"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2:49"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2:49"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2:49"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2:49"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2:49"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2:49"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2:49"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2:49"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2:49"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2:49"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2:49"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2:49"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2:49"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2:49"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2:49"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2:49"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2:49"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2:49"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49"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49"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x14ac:dyDescent="0.25">
      <c r="B136" s="3"/>
    </row>
    <row r="137" spans="2:49" x14ac:dyDescent="0.25">
      <c r="B137" s="3"/>
    </row>
    <row r="138" spans="2:49" x14ac:dyDescent="0.25">
      <c r="B138" s="3"/>
    </row>
    <row r="139" spans="2:49" x14ac:dyDescent="0.25">
      <c r="B139" s="3"/>
    </row>
    <row r="140" spans="2:49" x14ac:dyDescent="0.25">
      <c r="B140" s="3"/>
    </row>
    <row r="141" spans="2:49" x14ac:dyDescent="0.25">
      <c r="B141" s="3"/>
    </row>
    <row r="142" spans="2:49" x14ac:dyDescent="0.25">
      <c r="B142" s="3"/>
    </row>
    <row r="143" spans="2:49" x14ac:dyDescent="0.25">
      <c r="B143" s="3"/>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5" tint="0.79998168889431442"/>
  </sheetPr>
  <dimension ref="A1:AW191"/>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66.23</v>
      </c>
      <c r="C2" s="3">
        <v>66.23</v>
      </c>
      <c r="D2" s="3">
        <v>66.23</v>
      </c>
      <c r="E2" s="3">
        <v>66.23</v>
      </c>
      <c r="F2" s="3">
        <v>66.23</v>
      </c>
      <c r="G2" s="3">
        <v>66.23</v>
      </c>
      <c r="H2" s="3">
        <v>66.23</v>
      </c>
      <c r="I2" s="3">
        <v>66.23</v>
      </c>
      <c r="J2" s="3">
        <v>66.23</v>
      </c>
      <c r="K2" s="3">
        <v>66.23</v>
      </c>
      <c r="L2" s="3">
        <v>66.23</v>
      </c>
      <c r="M2" s="3">
        <v>66.23</v>
      </c>
      <c r="N2" s="3">
        <v>66.23</v>
      </c>
      <c r="O2" s="3">
        <v>66.23</v>
      </c>
      <c r="P2" s="3">
        <v>66.23</v>
      </c>
      <c r="Q2" s="3">
        <v>66.23</v>
      </c>
      <c r="R2" s="3">
        <v>66.23</v>
      </c>
      <c r="S2" s="3">
        <v>66.23</v>
      </c>
      <c r="T2" s="3">
        <v>66.23</v>
      </c>
      <c r="U2" s="3">
        <v>66.23</v>
      </c>
      <c r="V2" s="3">
        <v>66.23</v>
      </c>
      <c r="W2" s="3">
        <v>66.23</v>
      </c>
      <c r="X2" s="3">
        <v>66.23</v>
      </c>
      <c r="Y2" s="3">
        <v>66.23</v>
      </c>
      <c r="Z2" s="3">
        <v>66.23</v>
      </c>
      <c r="AA2" s="3">
        <v>66.23</v>
      </c>
      <c r="AB2" s="3">
        <v>66.23</v>
      </c>
      <c r="AC2" s="3">
        <v>66.23</v>
      </c>
      <c r="AD2" s="3">
        <v>66.23</v>
      </c>
      <c r="AE2" s="3">
        <v>66.23</v>
      </c>
      <c r="AF2" s="3">
        <v>66.23</v>
      </c>
      <c r="AG2" s="3">
        <v>66.23</v>
      </c>
      <c r="AH2" s="3">
        <v>66.23</v>
      </c>
      <c r="AI2" s="3">
        <v>66.23</v>
      </c>
      <c r="AJ2" s="3">
        <v>66.23</v>
      </c>
      <c r="AK2" s="3">
        <v>66.23</v>
      </c>
      <c r="AL2" s="3">
        <v>66.23</v>
      </c>
      <c r="AM2" s="3">
        <v>66.23</v>
      </c>
      <c r="AN2" s="3">
        <v>66.23</v>
      </c>
      <c r="AO2" s="3">
        <v>66.23</v>
      </c>
      <c r="AP2" s="3">
        <v>66.23</v>
      </c>
      <c r="AQ2" s="3">
        <v>66.23</v>
      </c>
      <c r="AR2" s="3">
        <v>66.23</v>
      </c>
      <c r="AS2" s="3">
        <v>66.23</v>
      </c>
      <c r="AT2" s="3">
        <v>66.23</v>
      </c>
      <c r="AU2" s="3">
        <v>66.23</v>
      </c>
      <c r="AV2" s="3">
        <v>66.23</v>
      </c>
      <c r="AW2" s="3">
        <v>66.23</v>
      </c>
    </row>
    <row r="3" spans="1:49" x14ac:dyDescent="0.25">
      <c r="A3" t="s">
        <v>2</v>
      </c>
      <c r="B3" s="3">
        <v>66.23</v>
      </c>
      <c r="C3" s="3">
        <v>66.23</v>
      </c>
      <c r="D3" s="3">
        <v>66.23</v>
      </c>
      <c r="E3" s="3">
        <v>66.23</v>
      </c>
      <c r="F3" s="3">
        <v>66.23</v>
      </c>
      <c r="G3" s="3">
        <v>66.23</v>
      </c>
      <c r="H3" s="3">
        <v>66.23</v>
      </c>
      <c r="I3" s="3">
        <v>66.23</v>
      </c>
      <c r="J3" s="3">
        <v>66.23</v>
      </c>
      <c r="K3" s="3">
        <v>66.23</v>
      </c>
      <c r="L3" s="3">
        <v>66.23</v>
      </c>
      <c r="M3" s="3">
        <v>66.23</v>
      </c>
      <c r="N3" s="3">
        <v>66.23</v>
      </c>
      <c r="O3" s="3">
        <v>66.23</v>
      </c>
      <c r="P3" s="3">
        <v>66.23</v>
      </c>
      <c r="Q3" s="3">
        <v>66.23</v>
      </c>
      <c r="R3" s="3">
        <v>40.14</v>
      </c>
      <c r="S3" s="3">
        <v>33.11</v>
      </c>
      <c r="T3" s="3">
        <v>33.11</v>
      </c>
      <c r="U3" s="3">
        <v>33.11</v>
      </c>
      <c r="V3" s="3">
        <v>33.11</v>
      </c>
      <c r="W3" s="3">
        <v>33.11</v>
      </c>
      <c r="X3" s="3">
        <v>33.11</v>
      </c>
      <c r="Y3" s="3">
        <v>33.11</v>
      </c>
      <c r="Z3" s="3">
        <v>33.11</v>
      </c>
      <c r="AA3" s="3">
        <v>33.11</v>
      </c>
      <c r="AB3" s="3">
        <v>33.11</v>
      </c>
      <c r="AC3" s="3">
        <v>33.11</v>
      </c>
      <c r="AD3" s="3">
        <v>33.11</v>
      </c>
      <c r="AE3" s="3">
        <v>33.11</v>
      </c>
      <c r="AF3" s="3">
        <v>33.11</v>
      </c>
      <c r="AG3" s="3">
        <v>33.11</v>
      </c>
      <c r="AH3" s="3">
        <v>33.11</v>
      </c>
      <c r="AI3" s="3">
        <v>33.11</v>
      </c>
      <c r="AJ3" s="3">
        <v>33.11</v>
      </c>
      <c r="AK3" s="3">
        <v>33.11</v>
      </c>
      <c r="AL3" s="3">
        <v>33.11</v>
      </c>
      <c r="AM3" s="3">
        <v>33.11</v>
      </c>
      <c r="AN3" s="3">
        <v>33.11</v>
      </c>
      <c r="AO3" s="3">
        <v>33.11</v>
      </c>
      <c r="AP3" s="3">
        <v>33.11</v>
      </c>
      <c r="AQ3" s="3">
        <v>33.11</v>
      </c>
      <c r="AR3" s="3">
        <v>33.11</v>
      </c>
      <c r="AS3" s="3">
        <v>33.11</v>
      </c>
      <c r="AT3" s="3">
        <v>33.11</v>
      </c>
      <c r="AU3" s="3">
        <v>33.11</v>
      </c>
      <c r="AV3" s="3">
        <v>33.11</v>
      </c>
      <c r="AW3" s="3">
        <v>33.11</v>
      </c>
    </row>
    <row r="4" spans="1:49" x14ac:dyDescent="0.25">
      <c r="A4" t="s">
        <v>3</v>
      </c>
      <c r="B4" s="3">
        <v>66.23</v>
      </c>
      <c r="C4" s="3">
        <v>66.23</v>
      </c>
      <c r="D4" s="3">
        <v>66.23</v>
      </c>
      <c r="E4" s="3">
        <v>66.23</v>
      </c>
      <c r="F4" s="3">
        <v>66.23</v>
      </c>
      <c r="G4" s="3">
        <v>66.23</v>
      </c>
      <c r="H4" s="3">
        <v>66.23</v>
      </c>
      <c r="I4" s="3">
        <v>66.23</v>
      </c>
      <c r="J4" s="3">
        <v>66.23</v>
      </c>
      <c r="K4" s="3">
        <v>66.23</v>
      </c>
      <c r="L4" s="3">
        <v>66.23</v>
      </c>
      <c r="M4" s="3">
        <v>66.23</v>
      </c>
      <c r="N4" s="3">
        <v>66.23</v>
      </c>
      <c r="O4" s="3">
        <v>53.25</v>
      </c>
      <c r="P4" s="3">
        <v>33.11</v>
      </c>
      <c r="Q4" s="3">
        <v>33.11</v>
      </c>
      <c r="R4" s="3">
        <v>33.11</v>
      </c>
      <c r="S4" s="3">
        <v>33.11</v>
      </c>
      <c r="T4" s="3">
        <v>33.11</v>
      </c>
      <c r="U4" s="3">
        <v>33.11</v>
      </c>
      <c r="V4" s="3">
        <v>33.11</v>
      </c>
      <c r="W4" s="3">
        <v>33.11</v>
      </c>
      <c r="X4" s="3">
        <v>33.11</v>
      </c>
      <c r="Y4" s="3">
        <v>33.11</v>
      </c>
      <c r="Z4" s="3">
        <v>33.11</v>
      </c>
      <c r="AA4" s="3">
        <v>33.11</v>
      </c>
      <c r="AB4" s="3">
        <v>33.11</v>
      </c>
      <c r="AC4" s="3">
        <v>15.3</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row>
    <row r="5" spans="1:49" x14ac:dyDescent="0.25">
      <c r="A5" t="s">
        <v>4</v>
      </c>
      <c r="B5" s="3">
        <v>66.23</v>
      </c>
      <c r="C5" s="3">
        <v>66.23</v>
      </c>
      <c r="D5" s="3">
        <v>66.23</v>
      </c>
      <c r="E5" s="3">
        <v>66.23</v>
      </c>
      <c r="F5" s="3">
        <v>66.23</v>
      </c>
      <c r="G5" s="3">
        <v>66.23</v>
      </c>
      <c r="H5" s="3">
        <v>66.23</v>
      </c>
      <c r="I5" s="3">
        <v>66.23</v>
      </c>
      <c r="J5" s="3">
        <v>66.23</v>
      </c>
      <c r="K5" s="3">
        <v>66.23</v>
      </c>
      <c r="L5" s="3">
        <v>66.23</v>
      </c>
      <c r="M5" s="3">
        <v>66.23</v>
      </c>
      <c r="N5" s="3">
        <v>66.23</v>
      </c>
      <c r="O5" s="3">
        <v>66.23</v>
      </c>
      <c r="P5" s="3">
        <v>66.23</v>
      </c>
      <c r="Q5" s="3">
        <v>66.23</v>
      </c>
      <c r="R5" s="3">
        <v>66.23</v>
      </c>
      <c r="S5" s="3">
        <v>66.23</v>
      </c>
      <c r="T5" s="3">
        <v>66.23</v>
      </c>
      <c r="U5" s="3">
        <v>66.23</v>
      </c>
      <c r="V5" s="3">
        <v>66.23</v>
      </c>
      <c r="W5" s="3">
        <v>66.23</v>
      </c>
      <c r="X5" s="3">
        <v>66.23</v>
      </c>
      <c r="Y5" s="3">
        <v>64.67</v>
      </c>
      <c r="Z5" s="3">
        <v>52.67</v>
      </c>
      <c r="AA5" s="3">
        <v>40.67</v>
      </c>
      <c r="AB5" s="3">
        <v>33.11</v>
      </c>
      <c r="AC5" s="3">
        <v>33.11</v>
      </c>
      <c r="AD5" s="3">
        <v>33.11</v>
      </c>
      <c r="AE5" s="3">
        <v>33.11</v>
      </c>
      <c r="AF5" s="3">
        <v>33.11</v>
      </c>
      <c r="AG5" s="3">
        <v>33.11</v>
      </c>
      <c r="AH5" s="3">
        <v>33.11</v>
      </c>
      <c r="AI5" s="3">
        <v>33.11</v>
      </c>
      <c r="AJ5" s="3">
        <v>33.11</v>
      </c>
      <c r="AK5" s="3">
        <v>33.11</v>
      </c>
      <c r="AL5" s="3">
        <v>33.11</v>
      </c>
      <c r="AM5" s="3">
        <v>33.11</v>
      </c>
      <c r="AN5" s="3">
        <v>33.11</v>
      </c>
      <c r="AO5" s="3">
        <v>33.11</v>
      </c>
      <c r="AP5" s="3">
        <v>33.11</v>
      </c>
      <c r="AQ5" s="3">
        <v>33.11</v>
      </c>
      <c r="AR5" s="3">
        <v>33.11</v>
      </c>
      <c r="AS5" s="3">
        <v>33.11</v>
      </c>
      <c r="AT5" s="3">
        <v>33.11</v>
      </c>
      <c r="AU5" s="3">
        <v>33.11</v>
      </c>
      <c r="AV5" s="3">
        <v>33.11</v>
      </c>
      <c r="AW5" s="3">
        <v>33.11</v>
      </c>
    </row>
    <row r="6" spans="1:49" x14ac:dyDescent="0.25">
      <c r="A6" s="36" t="s">
        <v>5</v>
      </c>
      <c r="B6" s="3">
        <v>66.23</v>
      </c>
      <c r="C6" s="3">
        <v>66.23</v>
      </c>
      <c r="D6" s="3">
        <v>66.23</v>
      </c>
      <c r="E6" s="3">
        <v>66.23</v>
      </c>
      <c r="F6" s="3">
        <v>66.23</v>
      </c>
      <c r="G6" s="3">
        <v>66.23</v>
      </c>
      <c r="H6" s="3">
        <v>66.23</v>
      </c>
      <c r="I6" s="3">
        <v>66.23</v>
      </c>
      <c r="J6" s="3">
        <v>66.23</v>
      </c>
      <c r="K6" s="3">
        <v>66.23</v>
      </c>
      <c r="L6" s="3">
        <v>66.23</v>
      </c>
      <c r="M6" s="3">
        <v>66.23</v>
      </c>
      <c r="N6" s="3">
        <v>66.23</v>
      </c>
      <c r="O6" s="3">
        <v>66.23</v>
      </c>
      <c r="P6" s="3">
        <v>66.23</v>
      </c>
      <c r="Q6" s="3">
        <v>66.23</v>
      </c>
      <c r="R6" s="3">
        <v>60.4</v>
      </c>
      <c r="S6" s="3">
        <v>47.2</v>
      </c>
      <c r="T6" s="3">
        <v>34.020000000000003</v>
      </c>
      <c r="U6" s="3">
        <v>33.11</v>
      </c>
      <c r="V6" s="3">
        <v>33.11</v>
      </c>
      <c r="W6" s="3">
        <v>33.11</v>
      </c>
      <c r="X6" s="3">
        <v>33.11</v>
      </c>
      <c r="Y6" s="3">
        <v>33.11</v>
      </c>
      <c r="Z6" s="3">
        <v>33.11</v>
      </c>
      <c r="AA6" s="3">
        <v>33.11</v>
      </c>
      <c r="AB6" s="3">
        <v>33.11</v>
      </c>
      <c r="AC6" s="3">
        <v>33.11</v>
      </c>
      <c r="AD6" s="3">
        <v>33.11</v>
      </c>
      <c r="AE6" s="3">
        <v>33.11</v>
      </c>
      <c r="AF6" s="3">
        <v>33.11</v>
      </c>
      <c r="AG6" s="3">
        <v>33.11</v>
      </c>
      <c r="AH6" s="3">
        <v>33.11</v>
      </c>
      <c r="AI6" s="3">
        <v>33.11</v>
      </c>
      <c r="AJ6" s="3">
        <v>33.11</v>
      </c>
      <c r="AK6" s="3">
        <v>33.11</v>
      </c>
      <c r="AL6" s="3">
        <v>33.11</v>
      </c>
      <c r="AM6" s="3">
        <v>33.11</v>
      </c>
      <c r="AN6" s="3">
        <v>33.11</v>
      </c>
      <c r="AO6" s="3">
        <v>33.11</v>
      </c>
      <c r="AP6" s="3">
        <v>33.11</v>
      </c>
      <c r="AQ6" s="3">
        <v>33.11</v>
      </c>
      <c r="AR6" s="3">
        <v>33.11</v>
      </c>
      <c r="AS6" s="3">
        <v>33.11</v>
      </c>
      <c r="AT6" s="3">
        <v>33.11</v>
      </c>
      <c r="AU6" s="3">
        <v>33.11</v>
      </c>
      <c r="AV6" s="3">
        <v>33.11</v>
      </c>
      <c r="AW6" s="3">
        <v>33.11</v>
      </c>
    </row>
    <row r="7" spans="1:49" x14ac:dyDescent="0.25">
      <c r="A7" t="s">
        <v>6</v>
      </c>
      <c r="B7" s="3">
        <v>66.23</v>
      </c>
      <c r="C7" s="3">
        <v>66.23</v>
      </c>
      <c r="D7" s="3">
        <v>66.23</v>
      </c>
      <c r="E7" s="3">
        <v>66.23</v>
      </c>
      <c r="F7" s="3">
        <v>66.23</v>
      </c>
      <c r="G7" s="3">
        <v>66.23</v>
      </c>
      <c r="H7" s="3">
        <v>66.23</v>
      </c>
      <c r="I7" s="3">
        <v>66.23</v>
      </c>
      <c r="J7" s="3">
        <v>66.23</v>
      </c>
      <c r="K7" s="3">
        <v>66.23</v>
      </c>
      <c r="L7" s="3">
        <v>66.23</v>
      </c>
      <c r="M7" s="3">
        <v>39.770000000000003</v>
      </c>
      <c r="N7" s="3">
        <v>33.11</v>
      </c>
      <c r="O7" s="3">
        <v>33.11</v>
      </c>
      <c r="P7" s="3">
        <v>33.11</v>
      </c>
      <c r="Q7" s="3">
        <v>33.11</v>
      </c>
      <c r="R7" s="3">
        <v>33.11</v>
      </c>
      <c r="S7" s="3">
        <v>33.11</v>
      </c>
      <c r="T7" s="3">
        <v>33.11</v>
      </c>
      <c r="U7" s="3">
        <v>33.11</v>
      </c>
      <c r="V7" s="3">
        <v>33.11</v>
      </c>
      <c r="W7" s="3">
        <v>33.11</v>
      </c>
      <c r="X7" s="3">
        <v>33.11</v>
      </c>
      <c r="Y7" s="3">
        <v>33.11</v>
      </c>
      <c r="Z7" s="3">
        <v>29.41</v>
      </c>
      <c r="AA7" s="3">
        <v>1.82</v>
      </c>
      <c r="AB7" s="3">
        <v>0</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row>
    <row r="8" spans="1:49" x14ac:dyDescent="0.25">
      <c r="A8" t="s">
        <v>10</v>
      </c>
      <c r="B8" s="3">
        <v>66.23</v>
      </c>
      <c r="C8" s="3">
        <v>66.23</v>
      </c>
      <c r="D8" s="3">
        <v>66.23</v>
      </c>
      <c r="E8" s="3">
        <v>66.23</v>
      </c>
      <c r="F8" s="3">
        <v>66.23</v>
      </c>
      <c r="G8" s="3">
        <v>66.23</v>
      </c>
      <c r="H8" s="3">
        <v>66.23</v>
      </c>
      <c r="I8" s="3">
        <v>66.23</v>
      </c>
      <c r="J8" s="3">
        <v>59.94</v>
      </c>
      <c r="K8" s="3">
        <v>35.94</v>
      </c>
      <c r="L8" s="3">
        <v>33.11</v>
      </c>
      <c r="M8" s="3">
        <v>33.11</v>
      </c>
      <c r="N8" s="3">
        <v>33.11</v>
      </c>
      <c r="O8" s="3">
        <v>33.11</v>
      </c>
      <c r="P8" s="3">
        <v>33.11</v>
      </c>
      <c r="Q8" s="3">
        <v>33.11</v>
      </c>
      <c r="R8" s="3">
        <v>33.11</v>
      </c>
      <c r="S8" s="3">
        <v>33.11</v>
      </c>
      <c r="T8" s="3">
        <v>33.11</v>
      </c>
      <c r="U8" s="3">
        <v>31.99</v>
      </c>
      <c r="V8" s="3">
        <v>3.21</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row>
    <row r="9" spans="1:49" x14ac:dyDescent="0.25">
      <c r="A9" t="s">
        <v>7</v>
      </c>
      <c r="B9" s="3">
        <v>66.23</v>
      </c>
      <c r="C9" s="3">
        <v>66.23</v>
      </c>
      <c r="D9" s="3">
        <v>66.23</v>
      </c>
      <c r="E9" s="3">
        <v>66.23</v>
      </c>
      <c r="F9" s="3">
        <v>66.23</v>
      </c>
      <c r="G9" s="3">
        <v>66.23</v>
      </c>
      <c r="H9" s="3">
        <v>66.23</v>
      </c>
      <c r="I9" s="3">
        <v>66.23</v>
      </c>
      <c r="J9" s="3">
        <v>66.23</v>
      </c>
      <c r="K9" s="3">
        <v>66.23</v>
      </c>
      <c r="L9" s="3">
        <v>38.090000000000003</v>
      </c>
      <c r="M9" s="3">
        <v>33.11</v>
      </c>
      <c r="N9" s="3">
        <v>33.11</v>
      </c>
      <c r="O9" s="3">
        <v>33.11</v>
      </c>
      <c r="P9" s="3">
        <v>33.11</v>
      </c>
      <c r="Q9" s="3">
        <v>33.11</v>
      </c>
      <c r="R9" s="3">
        <v>33.11</v>
      </c>
      <c r="S9" s="3">
        <v>33.11</v>
      </c>
      <c r="T9" s="3">
        <v>33.11</v>
      </c>
      <c r="U9" s="3">
        <v>33.11</v>
      </c>
      <c r="V9" s="3">
        <v>33.11</v>
      </c>
      <c r="W9" s="3">
        <v>33.11</v>
      </c>
      <c r="X9" s="3">
        <v>33.11</v>
      </c>
      <c r="Y9" s="3">
        <v>12.22</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row>
    <row r="10" spans="1:49" x14ac:dyDescent="0.25">
      <c r="A10" t="s">
        <v>8</v>
      </c>
      <c r="B10" s="3">
        <v>66.23</v>
      </c>
      <c r="C10" s="3">
        <v>66.23</v>
      </c>
      <c r="D10" s="3">
        <v>66.23</v>
      </c>
      <c r="E10" s="3">
        <v>66.23</v>
      </c>
      <c r="F10" s="3">
        <v>66.23</v>
      </c>
      <c r="G10" s="3">
        <v>66.23</v>
      </c>
      <c r="H10" s="3">
        <v>66.23</v>
      </c>
      <c r="I10" s="3">
        <v>66.23</v>
      </c>
      <c r="J10" s="3">
        <v>66.23</v>
      </c>
      <c r="K10" s="3">
        <v>66.23</v>
      </c>
      <c r="L10" s="3">
        <v>33.11</v>
      </c>
      <c r="M10" s="3">
        <v>33.11</v>
      </c>
      <c r="N10" s="3">
        <v>33.11</v>
      </c>
      <c r="O10" s="3">
        <v>33.11</v>
      </c>
      <c r="P10" s="3">
        <v>33.11</v>
      </c>
      <c r="Q10" s="3">
        <v>33.11</v>
      </c>
      <c r="R10" s="3">
        <v>33.11</v>
      </c>
      <c r="S10" s="3">
        <v>33.11</v>
      </c>
      <c r="T10" s="3">
        <v>33.11</v>
      </c>
      <c r="U10" s="3">
        <v>33.11</v>
      </c>
      <c r="V10" s="3">
        <v>33.11</v>
      </c>
      <c r="W10" s="3">
        <v>33.11</v>
      </c>
      <c r="X10" s="3">
        <v>14.3</v>
      </c>
      <c r="Y10" s="3">
        <v>0</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row>
    <row r="11" spans="1:49" x14ac:dyDescent="0.25">
      <c r="A11" s="36" t="s">
        <v>9</v>
      </c>
      <c r="B11" s="3">
        <v>66.23</v>
      </c>
      <c r="C11" s="3">
        <v>66.23</v>
      </c>
      <c r="D11" s="3">
        <v>66.23</v>
      </c>
      <c r="E11" s="3">
        <v>66.23</v>
      </c>
      <c r="F11" s="3">
        <v>66.23</v>
      </c>
      <c r="G11" s="3">
        <v>66.23</v>
      </c>
      <c r="H11" s="3">
        <v>66.23</v>
      </c>
      <c r="I11" s="3">
        <v>66.23</v>
      </c>
      <c r="J11" s="3">
        <v>59.95</v>
      </c>
      <c r="K11" s="3">
        <v>35.950000000000003</v>
      </c>
      <c r="L11" s="3">
        <v>33.11</v>
      </c>
      <c r="M11" s="3">
        <v>33.11</v>
      </c>
      <c r="N11" s="3">
        <v>33.11</v>
      </c>
      <c r="O11" s="3">
        <v>33.11</v>
      </c>
      <c r="P11" s="3">
        <v>33.11</v>
      </c>
      <c r="Q11" s="3">
        <v>33.11</v>
      </c>
      <c r="R11" s="3">
        <v>33.11</v>
      </c>
      <c r="S11" s="3">
        <v>33.11</v>
      </c>
      <c r="T11" s="3">
        <v>33.11</v>
      </c>
      <c r="U11" s="3">
        <v>32</v>
      </c>
      <c r="V11" s="3">
        <v>3.21</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row>
    <row r="12" spans="1:49" x14ac:dyDescent="0.25">
      <c r="A12" t="s">
        <v>11</v>
      </c>
      <c r="B12" s="3">
        <v>66.23</v>
      </c>
      <c r="C12" s="3">
        <v>66.23</v>
      </c>
      <c r="D12" s="3">
        <v>66.23</v>
      </c>
      <c r="E12" s="3">
        <v>66.23</v>
      </c>
      <c r="F12" s="3">
        <v>66.23</v>
      </c>
      <c r="G12" s="3">
        <v>66.23</v>
      </c>
      <c r="H12" s="3">
        <v>33.11</v>
      </c>
      <c r="I12" s="3">
        <v>33.11</v>
      </c>
      <c r="J12" s="3">
        <v>33.11</v>
      </c>
      <c r="K12" s="3">
        <v>33.11</v>
      </c>
      <c r="L12" s="3">
        <v>33.11</v>
      </c>
      <c r="M12" s="3">
        <v>33.11</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row>
    <row r="13" spans="1:49" x14ac:dyDescent="0.25">
      <c r="A13" s="1" t="s">
        <v>12</v>
      </c>
      <c r="B13" s="3">
        <v>66.23</v>
      </c>
      <c r="C13" s="3">
        <v>66.23</v>
      </c>
      <c r="D13" s="3">
        <v>66.23</v>
      </c>
      <c r="E13" s="3">
        <v>66.23</v>
      </c>
      <c r="F13" s="3">
        <v>66.23</v>
      </c>
      <c r="G13" s="3">
        <v>66.23</v>
      </c>
      <c r="H13" s="3">
        <v>63.55</v>
      </c>
      <c r="I13" s="3">
        <v>39.56</v>
      </c>
      <c r="J13" s="3">
        <v>33.11</v>
      </c>
      <c r="K13" s="3">
        <v>33.11</v>
      </c>
      <c r="L13" s="3">
        <v>33.11</v>
      </c>
      <c r="M13" s="3">
        <v>33.11</v>
      </c>
      <c r="N13" s="3">
        <v>33.11</v>
      </c>
      <c r="O13" s="3">
        <v>33.11</v>
      </c>
      <c r="P13" s="3">
        <v>33.11</v>
      </c>
      <c r="Q13" s="3">
        <v>33.11</v>
      </c>
      <c r="R13" s="3">
        <v>33.11</v>
      </c>
      <c r="S13" s="3">
        <v>33.11</v>
      </c>
      <c r="T13" s="3">
        <v>15</v>
      </c>
      <c r="U13" s="3">
        <v>0</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row>
    <row r="14" spans="1:49" x14ac:dyDescent="0.25">
      <c r="A14" t="s">
        <v>13</v>
      </c>
      <c r="B14" s="3">
        <v>66.23</v>
      </c>
      <c r="C14" s="3">
        <v>66.23</v>
      </c>
      <c r="D14" s="3">
        <v>66.23</v>
      </c>
      <c r="E14" s="3">
        <v>66.23</v>
      </c>
      <c r="F14" s="3">
        <v>66.23</v>
      </c>
      <c r="G14" s="3">
        <v>52.77</v>
      </c>
      <c r="H14" s="3">
        <v>33.11</v>
      </c>
      <c r="I14" s="3">
        <v>33.11</v>
      </c>
      <c r="J14" s="3">
        <v>33.11</v>
      </c>
      <c r="K14" s="3">
        <v>33.11</v>
      </c>
      <c r="L14" s="3">
        <v>33.11</v>
      </c>
      <c r="M14" s="3">
        <v>33.11</v>
      </c>
      <c r="N14" s="3">
        <v>33.11</v>
      </c>
      <c r="O14" s="3">
        <v>33.11</v>
      </c>
      <c r="P14" s="3">
        <v>33.11</v>
      </c>
      <c r="Q14" s="3">
        <v>33.11</v>
      </c>
      <c r="R14" s="3">
        <v>33.11</v>
      </c>
      <c r="S14" s="3">
        <v>9.4600000000000009</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row>
    <row r="15" spans="1:49" x14ac:dyDescent="0.25">
      <c r="A15" t="s">
        <v>14</v>
      </c>
      <c r="B15" s="3">
        <v>66.23</v>
      </c>
      <c r="C15" s="3">
        <v>66.23</v>
      </c>
      <c r="D15" s="3">
        <v>66.23</v>
      </c>
      <c r="E15" s="3">
        <v>66.23</v>
      </c>
      <c r="F15" s="3">
        <v>66.23</v>
      </c>
      <c r="G15" s="3">
        <v>33.11</v>
      </c>
      <c r="H15" s="3">
        <v>33.11</v>
      </c>
      <c r="I15" s="3">
        <v>33.11</v>
      </c>
      <c r="J15" s="3">
        <v>33.11</v>
      </c>
      <c r="K15" s="3">
        <v>33.11</v>
      </c>
      <c r="L15" s="3">
        <v>33.11</v>
      </c>
      <c r="M15" s="3">
        <v>0</v>
      </c>
      <c r="N15" s="3">
        <v>0</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row>
    <row r="16" spans="1:49" x14ac:dyDescent="0.25">
      <c r="A16" s="36" t="s">
        <v>15</v>
      </c>
      <c r="B16" s="3">
        <v>66.23</v>
      </c>
      <c r="C16" s="3">
        <v>66.23</v>
      </c>
      <c r="D16" s="3">
        <v>66.23</v>
      </c>
      <c r="E16" s="3">
        <v>48.41</v>
      </c>
      <c r="F16" s="3">
        <v>48.41</v>
      </c>
      <c r="G16" s="3">
        <v>33.11</v>
      </c>
      <c r="H16" s="3">
        <v>33.11</v>
      </c>
      <c r="I16" s="3">
        <v>33.11</v>
      </c>
      <c r="J16" s="3">
        <v>33.11</v>
      </c>
      <c r="K16" s="3">
        <v>33.11</v>
      </c>
      <c r="L16" s="3">
        <v>30.56</v>
      </c>
      <c r="M16" s="3">
        <v>0</v>
      </c>
      <c r="N16" s="3">
        <v>0</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row>
    <row r="17" spans="1:49" x14ac:dyDescent="0.25">
      <c r="A17" t="s">
        <v>16</v>
      </c>
      <c r="B17" s="3">
        <v>66.23</v>
      </c>
      <c r="C17" s="3">
        <v>66.23</v>
      </c>
      <c r="D17" s="3">
        <v>66.23</v>
      </c>
      <c r="E17" s="3">
        <v>33.11</v>
      </c>
      <c r="F17" s="3">
        <v>33.11</v>
      </c>
      <c r="G17" s="3">
        <v>33.11</v>
      </c>
      <c r="H17" s="3">
        <v>33.11</v>
      </c>
      <c r="I17" s="3">
        <v>33.11</v>
      </c>
      <c r="J17" s="3">
        <v>33.11</v>
      </c>
      <c r="K17" s="3">
        <v>33.11</v>
      </c>
      <c r="L17" s="3">
        <v>7.68</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row>
    <row r="18" spans="1:49" x14ac:dyDescent="0.25">
      <c r="A18" t="s">
        <v>17</v>
      </c>
      <c r="B18" s="3">
        <v>66.23</v>
      </c>
      <c r="C18" s="3">
        <v>66.23</v>
      </c>
      <c r="D18" s="3">
        <v>66.23</v>
      </c>
      <c r="E18" s="3">
        <v>33.159999999999997</v>
      </c>
      <c r="F18" s="3">
        <v>33.159999999999997</v>
      </c>
      <c r="G18" s="3">
        <v>33.11</v>
      </c>
      <c r="H18" s="3">
        <v>33.11</v>
      </c>
      <c r="I18" s="3">
        <v>33.11</v>
      </c>
      <c r="J18" s="3">
        <v>33.11</v>
      </c>
      <c r="K18" s="3">
        <v>33.11</v>
      </c>
      <c r="L18" s="3">
        <v>33.11</v>
      </c>
      <c r="M18" s="3">
        <v>33.11</v>
      </c>
      <c r="N18" s="3">
        <v>33.11</v>
      </c>
      <c r="O18" s="3">
        <v>33.11</v>
      </c>
      <c r="P18" s="3">
        <v>33.11</v>
      </c>
      <c r="Q18" s="3">
        <v>0.04</v>
      </c>
      <c r="R18" s="3">
        <v>0.04</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row>
    <row r="19" spans="1:49" x14ac:dyDescent="0.25">
      <c r="A19" t="s">
        <v>18</v>
      </c>
      <c r="B19" s="3">
        <v>66.23</v>
      </c>
      <c r="C19" s="3">
        <v>66.23</v>
      </c>
      <c r="D19" s="3">
        <v>66.23</v>
      </c>
      <c r="E19" s="3">
        <v>33.159999999999997</v>
      </c>
      <c r="F19" s="3">
        <v>33.159999999999997</v>
      </c>
      <c r="G19" s="3">
        <v>33.11</v>
      </c>
      <c r="H19" s="3">
        <v>33.11</v>
      </c>
      <c r="I19" s="3">
        <v>0</v>
      </c>
      <c r="J19" s="3">
        <v>0</v>
      </c>
      <c r="K19" s="3">
        <v>0</v>
      </c>
      <c r="L19" s="3">
        <v>0</v>
      </c>
      <c r="M19" s="3">
        <v>0</v>
      </c>
      <c r="N19" s="3">
        <v>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row>
    <row r="20" spans="1:49" x14ac:dyDescent="0.25">
      <c r="A20" t="s">
        <v>20</v>
      </c>
      <c r="B20" s="3">
        <v>66.23</v>
      </c>
      <c r="C20" s="3">
        <v>40.79</v>
      </c>
      <c r="D20" s="3">
        <v>40.79</v>
      </c>
      <c r="E20" s="3">
        <v>33.11</v>
      </c>
      <c r="F20" s="3">
        <v>33.11</v>
      </c>
      <c r="G20" s="3">
        <v>33.11</v>
      </c>
      <c r="H20" s="3">
        <v>33.11</v>
      </c>
      <c r="I20" s="3">
        <v>33.11</v>
      </c>
      <c r="J20" s="3">
        <v>33.11</v>
      </c>
      <c r="K20" s="3">
        <v>33.11</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row>
    <row r="21" spans="1:49" x14ac:dyDescent="0.25">
      <c r="A21" s="36" t="s">
        <v>21</v>
      </c>
      <c r="B21" s="3">
        <v>66.23</v>
      </c>
      <c r="C21" s="3">
        <v>33.11</v>
      </c>
      <c r="D21" s="3">
        <v>33.11</v>
      </c>
      <c r="E21" s="3">
        <v>33.11</v>
      </c>
      <c r="F21" s="3">
        <v>33.11</v>
      </c>
      <c r="G21" s="3">
        <v>33.11</v>
      </c>
      <c r="H21" s="3">
        <v>33.11</v>
      </c>
      <c r="I21" s="3">
        <v>33.11</v>
      </c>
      <c r="J21" s="3">
        <v>33.11</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row>
    <row r="22" spans="1:49" x14ac:dyDescent="0.25">
      <c r="A22" t="s">
        <v>19</v>
      </c>
      <c r="B22" s="3">
        <v>66.23</v>
      </c>
      <c r="C22" s="3">
        <v>33.11</v>
      </c>
      <c r="D22" s="3">
        <v>33.11</v>
      </c>
      <c r="E22" s="3">
        <v>33.11</v>
      </c>
      <c r="F22" s="3">
        <v>33.11</v>
      </c>
      <c r="G22" s="3">
        <v>33.11</v>
      </c>
      <c r="H22" s="3">
        <v>33.11</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row>
    <row r="23" spans="1:49" x14ac:dyDescent="0.25">
      <c r="A23" t="s">
        <v>22</v>
      </c>
      <c r="B23" s="3">
        <v>66.23</v>
      </c>
      <c r="C23" s="3">
        <v>33.11</v>
      </c>
      <c r="D23" s="3">
        <v>33.11</v>
      </c>
      <c r="E23" s="3">
        <v>33.11</v>
      </c>
      <c r="F23" s="3">
        <v>33.11</v>
      </c>
      <c r="G23" s="3">
        <v>33.11</v>
      </c>
      <c r="H23" s="3">
        <v>33.11</v>
      </c>
      <c r="I23" s="3">
        <v>33.11</v>
      </c>
      <c r="J23" s="3">
        <v>33.11</v>
      </c>
      <c r="K23" s="3">
        <v>33.11</v>
      </c>
      <c r="L23" s="3">
        <v>33.11</v>
      </c>
      <c r="M23" s="3">
        <v>15.29</v>
      </c>
      <c r="N23" s="3">
        <v>15.29</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row>
    <row r="24" spans="1:49" x14ac:dyDescent="0.25">
      <c r="A24" t="s">
        <v>23</v>
      </c>
      <c r="B24" s="3">
        <v>66.23</v>
      </c>
      <c r="C24" s="3">
        <v>33.11</v>
      </c>
      <c r="D24" s="3">
        <v>33.11</v>
      </c>
      <c r="E24" s="3">
        <v>33.11</v>
      </c>
      <c r="F24" s="3">
        <v>33.11</v>
      </c>
      <c r="G24" s="3">
        <v>33.11</v>
      </c>
      <c r="H24" s="3">
        <v>33.11</v>
      </c>
      <c r="I24" s="3">
        <v>33.11</v>
      </c>
      <c r="J24" s="3">
        <v>33.11</v>
      </c>
      <c r="K24" s="3">
        <v>33.11</v>
      </c>
      <c r="L24" s="3">
        <v>33.11</v>
      </c>
      <c r="M24" s="3">
        <v>33.11</v>
      </c>
      <c r="N24" s="3">
        <v>33.11</v>
      </c>
      <c r="O24" s="3">
        <v>33.11</v>
      </c>
      <c r="P24" s="3">
        <v>33.11</v>
      </c>
      <c r="Q24" s="3">
        <v>27.76</v>
      </c>
      <c r="R24" s="3">
        <v>14.56</v>
      </c>
      <c r="S24" s="3">
        <v>1.37</v>
      </c>
      <c r="T24" s="3">
        <v>0</v>
      </c>
      <c r="U24" s="3">
        <v>0</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row>
    <row r="25" spans="1:49" x14ac:dyDescent="0.25">
      <c r="A25" t="s">
        <v>24</v>
      </c>
      <c r="B25" s="3">
        <v>66.23</v>
      </c>
      <c r="C25" s="3">
        <v>33.11</v>
      </c>
      <c r="D25" s="3">
        <v>33.11</v>
      </c>
      <c r="E25" s="3">
        <v>33.11</v>
      </c>
      <c r="F25" s="3">
        <v>33.11</v>
      </c>
      <c r="G25" s="3">
        <v>33.11</v>
      </c>
      <c r="H25" s="3">
        <v>33.11</v>
      </c>
      <c r="I25" s="3">
        <v>22.94</v>
      </c>
      <c r="J25" s="3">
        <v>22.94</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row>
    <row r="26" spans="1:49" x14ac:dyDescent="0.25">
      <c r="A26" s="36" t="s">
        <v>25</v>
      </c>
      <c r="B26" s="3">
        <v>56.05</v>
      </c>
      <c r="C26" s="3">
        <v>33.11</v>
      </c>
      <c r="D26" s="3">
        <v>33.11</v>
      </c>
      <c r="E26" s="3">
        <v>33.11</v>
      </c>
      <c r="F26" s="3">
        <v>33.11</v>
      </c>
      <c r="G26" s="3">
        <v>33.11</v>
      </c>
      <c r="H26" s="3">
        <v>33.11</v>
      </c>
      <c r="I26" s="3">
        <v>33.11</v>
      </c>
      <c r="J26" s="3">
        <v>33.11</v>
      </c>
      <c r="K26" s="3">
        <v>30.54</v>
      </c>
      <c r="L26" s="3">
        <v>0</v>
      </c>
      <c r="M26" s="3">
        <v>0</v>
      </c>
      <c r="N26" s="3">
        <v>0</v>
      </c>
      <c r="O26" s="3">
        <v>0</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row>
    <row r="27" spans="1:49" x14ac:dyDescent="0.25">
      <c r="A27" t="s">
        <v>26</v>
      </c>
      <c r="B27" s="3">
        <v>66.23</v>
      </c>
      <c r="C27" s="3">
        <v>66.23</v>
      </c>
      <c r="D27" s="3">
        <v>66.23</v>
      </c>
      <c r="E27" s="3">
        <v>66.23</v>
      </c>
      <c r="F27" s="3">
        <v>66.23</v>
      </c>
      <c r="G27" s="3">
        <v>66.23</v>
      </c>
      <c r="H27" s="3">
        <v>66.23</v>
      </c>
      <c r="I27" s="3">
        <v>40.72</v>
      </c>
      <c r="J27" s="3">
        <v>33.11</v>
      </c>
      <c r="K27" s="3">
        <v>33.11</v>
      </c>
      <c r="L27" s="3">
        <v>33.11</v>
      </c>
      <c r="M27" s="3">
        <v>33.11</v>
      </c>
      <c r="N27" s="3">
        <v>33.11</v>
      </c>
      <c r="O27" s="3">
        <v>7.63</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row>
    <row r="28" spans="1:49" x14ac:dyDescent="0.25">
      <c r="A28" t="s">
        <v>27</v>
      </c>
      <c r="B28" s="3">
        <v>33.11</v>
      </c>
      <c r="C28" s="3">
        <v>33.11</v>
      </c>
      <c r="D28" s="3">
        <v>33.11</v>
      </c>
      <c r="E28" s="3">
        <v>33.11</v>
      </c>
      <c r="F28" s="3">
        <v>33.11</v>
      </c>
      <c r="G28" s="3">
        <v>33.11</v>
      </c>
      <c r="H28" s="3">
        <v>33.11</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row>
    <row r="29" spans="1:49" x14ac:dyDescent="0.25">
      <c r="A29" t="s">
        <v>28</v>
      </c>
      <c r="B29" s="3">
        <v>33.11</v>
      </c>
      <c r="C29" s="3">
        <v>33.11</v>
      </c>
      <c r="D29" s="3">
        <v>33.11</v>
      </c>
      <c r="E29" s="3">
        <v>33.11</v>
      </c>
      <c r="F29" s="3">
        <v>33.11</v>
      </c>
      <c r="G29" s="3">
        <v>33.11</v>
      </c>
      <c r="H29" s="3">
        <v>33.11</v>
      </c>
      <c r="I29" s="3">
        <v>28.01</v>
      </c>
      <c r="J29" s="3">
        <v>28.01</v>
      </c>
      <c r="K29" s="3">
        <v>0</v>
      </c>
      <c r="L29" s="3">
        <v>0</v>
      </c>
      <c r="M29" s="3">
        <v>0</v>
      </c>
      <c r="N29" s="3">
        <v>0</v>
      </c>
      <c r="O29" s="3">
        <v>0</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row>
    <row r="30" spans="1:49" x14ac:dyDescent="0.25">
      <c r="A30" t="s">
        <v>29</v>
      </c>
      <c r="B30" s="3">
        <v>33.11</v>
      </c>
      <c r="C30" s="3">
        <v>33.11</v>
      </c>
      <c r="D30" s="3">
        <v>33.11</v>
      </c>
      <c r="E30" s="3">
        <v>10.220000000000001</v>
      </c>
      <c r="F30" s="3">
        <v>10.220000000000001</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row>
    <row r="31" spans="1:49" x14ac:dyDescent="0.25">
      <c r="A31" t="s">
        <v>31</v>
      </c>
      <c r="B31" s="3">
        <v>33.11</v>
      </c>
      <c r="C31" s="3">
        <v>33.11</v>
      </c>
      <c r="D31" s="3">
        <v>33.11</v>
      </c>
      <c r="E31" s="3">
        <v>10.220000000000001</v>
      </c>
      <c r="F31" s="3">
        <v>10.220000000000001</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row>
    <row r="32" spans="1:49" x14ac:dyDescent="0.25">
      <c r="A32" t="s">
        <v>32</v>
      </c>
      <c r="B32" s="3">
        <v>33.11</v>
      </c>
      <c r="C32" s="3">
        <v>10.220000000000001</v>
      </c>
      <c r="D32" s="3">
        <v>10.220000000000001</v>
      </c>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row>
    <row r="33" spans="1:49" x14ac:dyDescent="0.25">
      <c r="A33" t="s">
        <v>30</v>
      </c>
      <c r="B33" s="3">
        <v>33.11</v>
      </c>
      <c r="C33" s="3">
        <v>33.11</v>
      </c>
      <c r="D33" s="3">
        <v>33.11</v>
      </c>
      <c r="E33" s="3">
        <v>33.11</v>
      </c>
      <c r="F33" s="3">
        <v>33.11</v>
      </c>
      <c r="G33" s="3">
        <v>15.3</v>
      </c>
      <c r="H33" s="3">
        <v>15.3</v>
      </c>
      <c r="I33" s="3">
        <v>0</v>
      </c>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row>
    <row r="34" spans="1:49" x14ac:dyDescent="0.25">
      <c r="A34" t="s">
        <v>33</v>
      </c>
      <c r="B34" s="3">
        <v>33.11</v>
      </c>
      <c r="C34" s="3">
        <v>0</v>
      </c>
      <c r="D34" s="3">
        <v>0</v>
      </c>
      <c r="E34" s="3">
        <v>0</v>
      </c>
      <c r="F34" s="3">
        <v>0</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row>
    <row r="35" spans="1:49" x14ac:dyDescent="0.25">
      <c r="A35" t="s">
        <v>34</v>
      </c>
      <c r="B35" s="3">
        <v>33.11</v>
      </c>
      <c r="C35" s="3">
        <v>0.05</v>
      </c>
      <c r="D35" s="3">
        <v>0.05</v>
      </c>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row>
    <row r="36" spans="1:49" x14ac:dyDescent="0.25">
      <c r="A36" t="s">
        <v>35</v>
      </c>
      <c r="B36" s="3">
        <v>33.11</v>
      </c>
      <c r="C36" s="3">
        <v>0</v>
      </c>
      <c r="D36" s="3">
        <v>0</v>
      </c>
      <c r="E36" s="3">
        <v>0</v>
      </c>
      <c r="F36" s="3">
        <v>0</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row>
    <row r="37" spans="1:49" x14ac:dyDescent="0.25">
      <c r="A37" t="s">
        <v>36</v>
      </c>
      <c r="B37" s="3">
        <v>0</v>
      </c>
      <c r="C37" s="3">
        <v>0</v>
      </c>
      <c r="D37" s="3">
        <v>0</v>
      </c>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row>
    <row r="38" spans="1:49" x14ac:dyDescent="0.25">
      <c r="A38" t="s">
        <v>37</v>
      </c>
      <c r="B38" s="3">
        <v>0</v>
      </c>
      <c r="C38" s="3">
        <v>0</v>
      </c>
      <c r="D38" s="3">
        <v>0</v>
      </c>
      <c r="E38" s="3">
        <v>0</v>
      </c>
      <c r="F38" s="3">
        <v>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row>
    <row r="39" spans="1:49" x14ac:dyDescent="0.25">
      <c r="A39" t="s">
        <v>38</v>
      </c>
      <c r="B39" s="3">
        <v>0</v>
      </c>
      <c r="C39" s="3">
        <v>0</v>
      </c>
      <c r="D39" s="3">
        <v>0</v>
      </c>
      <c r="E39" s="3">
        <v>0</v>
      </c>
      <c r="F39" s="3">
        <v>0</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row>
    <row r="40" spans="1:49" x14ac:dyDescent="0.25">
      <c r="A40" t="s">
        <v>39</v>
      </c>
      <c r="B40" s="3">
        <v>0</v>
      </c>
      <c r="C40" s="3">
        <v>0</v>
      </c>
      <c r="D40" s="3">
        <v>0</v>
      </c>
      <c r="E40" s="3">
        <v>0</v>
      </c>
      <c r="F40" s="3">
        <v>0</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row>
    <row r="41" spans="1:49" x14ac:dyDescent="0.25">
      <c r="A41" t="s">
        <v>40</v>
      </c>
      <c r="B41" s="3">
        <v>0</v>
      </c>
      <c r="C41" s="3">
        <v>0</v>
      </c>
      <c r="D41" s="3">
        <v>0</v>
      </c>
      <c r="E41" s="3">
        <v>0</v>
      </c>
      <c r="F41" s="3">
        <v>0</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row>
    <row r="42" spans="1:49" x14ac:dyDescent="0.25">
      <c r="A42" t="s">
        <v>41</v>
      </c>
      <c r="B42" s="3">
        <v>0</v>
      </c>
      <c r="C42" s="3">
        <v>0</v>
      </c>
      <c r="D42" s="3">
        <v>0</v>
      </c>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row>
    <row r="43" spans="1:49" x14ac:dyDescent="0.25">
      <c r="A43" t="s">
        <v>42</v>
      </c>
      <c r="B43" s="3">
        <v>0</v>
      </c>
      <c r="C43" s="3">
        <v>0</v>
      </c>
      <c r="D43" s="3">
        <v>0</v>
      </c>
      <c r="E43" s="3">
        <v>0</v>
      </c>
      <c r="F43" s="3">
        <v>0</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0</v>
      </c>
      <c r="AV43" s="3">
        <v>0</v>
      </c>
      <c r="AW43" s="3">
        <v>0</v>
      </c>
    </row>
    <row r="44" spans="1:49" x14ac:dyDescent="0.25">
      <c r="A44" t="s">
        <v>43</v>
      </c>
      <c r="B44" s="3">
        <v>0</v>
      </c>
      <c r="C44" s="3">
        <v>0</v>
      </c>
      <c r="D44" s="3">
        <v>0</v>
      </c>
      <c r="E44" s="3">
        <v>0</v>
      </c>
      <c r="F44" s="3">
        <v>0</v>
      </c>
      <c r="G44" s="3">
        <v>0</v>
      </c>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row>
    <row r="45" spans="1:49" x14ac:dyDescent="0.25">
      <c r="A45" s="36" t="s">
        <v>44</v>
      </c>
      <c r="B45" s="3">
        <v>0</v>
      </c>
      <c r="C45" s="3">
        <v>0</v>
      </c>
      <c r="D45" s="3">
        <v>0</v>
      </c>
      <c r="E45" s="3">
        <v>0</v>
      </c>
      <c r="F45" s="3">
        <v>0</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row>
    <row r="46" spans="1:49" x14ac:dyDescent="0.25">
      <c r="A46" t="s">
        <v>45</v>
      </c>
      <c r="B46" s="3">
        <v>0</v>
      </c>
      <c r="C46" s="3">
        <v>0</v>
      </c>
      <c r="D46" s="3">
        <v>0</v>
      </c>
      <c r="E46" s="3">
        <v>0</v>
      </c>
      <c r="F46" s="3">
        <v>0</v>
      </c>
      <c r="G46" s="3">
        <v>0</v>
      </c>
      <c r="H46" s="3">
        <v>0</v>
      </c>
      <c r="I46" s="3">
        <v>0</v>
      </c>
      <c r="J46" s="3">
        <v>0</v>
      </c>
      <c r="K46" s="3">
        <v>0</v>
      </c>
      <c r="L46" s="3">
        <v>0</v>
      </c>
      <c r="M46" s="3">
        <v>0</v>
      </c>
      <c r="N46" s="3">
        <v>0</v>
      </c>
      <c r="O46" s="3">
        <v>0</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row>
    <row r="47" spans="1:49" x14ac:dyDescent="0.25">
      <c r="A47" t="s">
        <v>46</v>
      </c>
      <c r="B47" s="3">
        <v>0</v>
      </c>
      <c r="C47" s="3">
        <v>0</v>
      </c>
      <c r="D47" s="3">
        <v>0</v>
      </c>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row>
    <row r="48" spans="1:49" x14ac:dyDescent="0.25">
      <c r="A48" t="s">
        <v>47</v>
      </c>
      <c r="B48" s="3">
        <v>0</v>
      </c>
      <c r="C48" s="3">
        <v>0</v>
      </c>
      <c r="D48" s="3">
        <v>0</v>
      </c>
      <c r="E48" s="3">
        <v>0</v>
      </c>
      <c r="F48" s="3">
        <v>0</v>
      </c>
      <c r="G48" s="3">
        <v>0</v>
      </c>
      <c r="H48" s="3">
        <v>0</v>
      </c>
      <c r="I48" s="3">
        <v>0</v>
      </c>
      <c r="J48" s="3">
        <v>0</v>
      </c>
      <c r="K48" s="3">
        <v>0</v>
      </c>
      <c r="L48" s="3">
        <v>0</v>
      </c>
      <c r="M48" s="3">
        <v>0</v>
      </c>
      <c r="N48" s="3">
        <v>0</v>
      </c>
      <c r="O48" s="3">
        <v>0</v>
      </c>
      <c r="P48" s="3">
        <v>0</v>
      </c>
      <c r="Q48" s="3">
        <v>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c r="AI48" s="3">
        <v>0</v>
      </c>
      <c r="AJ48" s="3">
        <v>0</v>
      </c>
      <c r="AK48" s="3">
        <v>0</v>
      </c>
      <c r="AL48" s="3">
        <v>0</v>
      </c>
      <c r="AM48" s="3">
        <v>0</v>
      </c>
      <c r="AN48" s="3">
        <v>0</v>
      </c>
      <c r="AO48" s="3">
        <v>0</v>
      </c>
      <c r="AP48" s="3">
        <v>0</v>
      </c>
      <c r="AQ48" s="3">
        <v>0</v>
      </c>
      <c r="AR48" s="3">
        <v>0</v>
      </c>
      <c r="AS48" s="3">
        <v>0</v>
      </c>
      <c r="AT48" s="3">
        <v>0</v>
      </c>
      <c r="AU48" s="3">
        <v>0</v>
      </c>
      <c r="AV48" s="3">
        <v>0</v>
      </c>
      <c r="AW48" s="3">
        <v>0</v>
      </c>
    </row>
    <row r="49" spans="1:49" x14ac:dyDescent="0.25">
      <c r="A49" t="s">
        <v>48</v>
      </c>
      <c r="B49" s="3">
        <v>0</v>
      </c>
      <c r="C49" s="3">
        <v>0</v>
      </c>
      <c r="D49" s="3">
        <v>0</v>
      </c>
      <c r="E49" s="3">
        <v>0</v>
      </c>
      <c r="F49" s="3">
        <v>0</v>
      </c>
      <c r="G49" s="3">
        <v>0</v>
      </c>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row>
    <row r="50" spans="1:49" x14ac:dyDescent="0.25">
      <c r="A50" s="36" t="s">
        <v>49</v>
      </c>
      <c r="B50" s="3">
        <v>0</v>
      </c>
      <c r="C50" s="3">
        <v>0</v>
      </c>
      <c r="D50" s="3">
        <v>0</v>
      </c>
      <c r="E50" s="3">
        <v>0</v>
      </c>
      <c r="F50" s="3">
        <v>0</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0</v>
      </c>
      <c r="Y50" s="3">
        <v>0</v>
      </c>
      <c r="Z50" s="3">
        <v>0</v>
      </c>
      <c r="AA50" s="3">
        <v>0</v>
      </c>
      <c r="AB50" s="3">
        <v>0</v>
      </c>
      <c r="AC50" s="3">
        <v>0</v>
      </c>
      <c r="AD50" s="3">
        <v>0</v>
      </c>
      <c r="AE50" s="3">
        <v>0</v>
      </c>
      <c r="AF50" s="3">
        <v>0</v>
      </c>
      <c r="AG50" s="3">
        <v>0</v>
      </c>
      <c r="AH50" s="3">
        <v>0</v>
      </c>
      <c r="AI50" s="3">
        <v>0</v>
      </c>
      <c r="AJ50" s="3">
        <v>0</v>
      </c>
      <c r="AK50" s="3">
        <v>0</v>
      </c>
      <c r="AL50" s="3">
        <v>0</v>
      </c>
      <c r="AM50" s="3">
        <v>0</v>
      </c>
      <c r="AN50" s="3">
        <v>0</v>
      </c>
      <c r="AO50" s="3">
        <v>0</v>
      </c>
      <c r="AP50" s="3">
        <v>0</v>
      </c>
      <c r="AQ50" s="3">
        <v>0</v>
      </c>
      <c r="AR50" s="3">
        <v>0</v>
      </c>
      <c r="AS50" s="3">
        <v>0</v>
      </c>
      <c r="AT50" s="3">
        <v>0</v>
      </c>
      <c r="AU50" s="3">
        <v>0</v>
      </c>
      <c r="AV50" s="3">
        <v>0</v>
      </c>
      <c r="AW50" s="3">
        <v>0</v>
      </c>
    </row>
    <row r="51" spans="1:49" x14ac:dyDescent="0.25">
      <c r="A51" t="s">
        <v>50</v>
      </c>
      <c r="B51" s="3">
        <v>0</v>
      </c>
      <c r="C51" s="3">
        <v>0</v>
      </c>
      <c r="D51" s="3">
        <v>0</v>
      </c>
      <c r="E51" s="3">
        <v>0</v>
      </c>
      <c r="F51" s="3">
        <v>0</v>
      </c>
      <c r="G51" s="3">
        <v>0</v>
      </c>
      <c r="H51" s="3">
        <v>0</v>
      </c>
      <c r="I51" s="3">
        <v>0</v>
      </c>
      <c r="J51" s="3">
        <v>0</v>
      </c>
      <c r="K51" s="3">
        <v>0</v>
      </c>
      <c r="L51" s="3">
        <v>0</v>
      </c>
      <c r="M51" s="3">
        <v>0</v>
      </c>
      <c r="N51" s="3">
        <v>0</v>
      </c>
      <c r="O51" s="3">
        <v>0</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row>
    <row r="52" spans="1:49" x14ac:dyDescent="0.25">
      <c r="A52" t="s">
        <v>51</v>
      </c>
      <c r="B52" s="3">
        <v>0</v>
      </c>
      <c r="C52" s="3">
        <v>0</v>
      </c>
      <c r="D52" s="3">
        <v>0</v>
      </c>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row>
    <row r="53" spans="1:49" x14ac:dyDescent="0.25">
      <c r="A53" t="s">
        <v>52</v>
      </c>
      <c r="B53" s="3">
        <v>0</v>
      </c>
      <c r="C53" s="3">
        <v>0</v>
      </c>
      <c r="D53" s="3">
        <v>0</v>
      </c>
      <c r="E53" s="3">
        <v>0</v>
      </c>
      <c r="F53" s="3">
        <v>0</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row>
    <row r="54" spans="1:49" x14ac:dyDescent="0.25">
      <c r="A54" s="36" t="s">
        <v>53</v>
      </c>
      <c r="B54" s="3">
        <v>0</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c r="AH54" s="3">
        <v>0</v>
      </c>
      <c r="AI54" s="3">
        <v>0</v>
      </c>
      <c r="AJ54" s="3">
        <v>0</v>
      </c>
      <c r="AK54" s="3">
        <v>0</v>
      </c>
      <c r="AL54" s="3">
        <v>0</v>
      </c>
      <c r="AM54" s="3">
        <v>0</v>
      </c>
      <c r="AN54" s="3">
        <v>0</v>
      </c>
      <c r="AO54" s="3">
        <v>0</v>
      </c>
      <c r="AP54" s="3">
        <v>0</v>
      </c>
      <c r="AQ54" s="3">
        <v>0</v>
      </c>
      <c r="AR54" s="3">
        <v>0</v>
      </c>
      <c r="AS54" s="3">
        <v>0</v>
      </c>
      <c r="AT54" s="3">
        <v>0</v>
      </c>
      <c r="AU54" s="3">
        <v>0</v>
      </c>
      <c r="AV54" s="3">
        <v>0</v>
      </c>
      <c r="AW54" s="3">
        <v>0</v>
      </c>
    </row>
    <row r="55" spans="1:49" x14ac:dyDescent="0.25">
      <c r="A55" s="36" t="s">
        <v>54</v>
      </c>
      <c r="B55" s="3">
        <v>0</v>
      </c>
      <c r="C55" s="3">
        <v>0</v>
      </c>
      <c r="D55" s="3">
        <v>0</v>
      </c>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row>
    <row r="56" spans="1:49" x14ac:dyDescent="0.25">
      <c r="A56" s="36" t="s">
        <v>55</v>
      </c>
      <c r="B56" s="3">
        <v>0</v>
      </c>
      <c r="C56" s="3">
        <v>0</v>
      </c>
      <c r="D56" s="3">
        <v>0</v>
      </c>
      <c r="E56" s="3">
        <v>0</v>
      </c>
      <c r="F56" s="3">
        <v>0</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row>
    <row r="57" spans="1:49" x14ac:dyDescent="0.25">
      <c r="A57" t="s">
        <v>60</v>
      </c>
      <c r="B57" s="3">
        <v>0</v>
      </c>
      <c r="C57" s="3">
        <v>0</v>
      </c>
      <c r="D57" s="3">
        <v>0</v>
      </c>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row>
    <row r="58" spans="1:49" x14ac:dyDescent="0.25">
      <c r="A58" t="s">
        <v>59</v>
      </c>
      <c r="B58" s="3">
        <v>0</v>
      </c>
      <c r="C58" s="3">
        <v>0</v>
      </c>
      <c r="D58" s="3">
        <v>0</v>
      </c>
      <c r="E58" s="3">
        <v>0</v>
      </c>
      <c r="F58" s="3">
        <v>0</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row>
    <row r="59" spans="1:49" x14ac:dyDescent="0.25">
      <c r="A59" t="s">
        <v>58</v>
      </c>
      <c r="B59" s="3">
        <v>0</v>
      </c>
      <c r="C59" s="3">
        <v>0</v>
      </c>
      <c r="D59" s="3">
        <v>0</v>
      </c>
      <c r="E59" s="3">
        <v>0</v>
      </c>
      <c r="F59" s="3">
        <v>0</v>
      </c>
      <c r="G59" s="3">
        <v>0</v>
      </c>
      <c r="H59" s="3">
        <v>0</v>
      </c>
      <c r="I59" s="3">
        <v>0</v>
      </c>
      <c r="J59" s="3">
        <v>0</v>
      </c>
      <c r="K59" s="3">
        <v>0</v>
      </c>
      <c r="L59" s="3">
        <v>0</v>
      </c>
      <c r="M59" s="3">
        <v>0</v>
      </c>
      <c r="N59" s="3">
        <v>0</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row>
    <row r="60" spans="1:49" x14ac:dyDescent="0.25">
      <c r="A60" t="s">
        <v>57</v>
      </c>
      <c r="B60" s="3">
        <v>0</v>
      </c>
      <c r="C60" s="3">
        <v>0</v>
      </c>
      <c r="D60" s="3">
        <v>0</v>
      </c>
      <c r="E60" s="3">
        <v>0</v>
      </c>
      <c r="F60" s="3">
        <v>0</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row>
    <row r="61" spans="1:49" x14ac:dyDescent="0.25">
      <c r="A61" t="s">
        <v>56</v>
      </c>
      <c r="B61" s="3">
        <v>0</v>
      </c>
      <c r="C61" s="3">
        <v>0</v>
      </c>
      <c r="D61" s="3">
        <v>0</v>
      </c>
      <c r="E61" s="3">
        <v>0</v>
      </c>
      <c r="F61" s="3">
        <v>0</v>
      </c>
      <c r="G61" s="3">
        <v>0</v>
      </c>
      <c r="H61" s="3">
        <v>0</v>
      </c>
      <c r="I61" s="3">
        <v>0</v>
      </c>
      <c r="J61" s="3">
        <v>0</v>
      </c>
      <c r="K61" s="3">
        <v>0</v>
      </c>
      <c r="L61" s="3">
        <v>0</v>
      </c>
      <c r="M61" s="3">
        <v>0</v>
      </c>
      <c r="N61" s="3">
        <v>0</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row>
    <row r="62" spans="1:49" x14ac:dyDescent="0.25">
      <c r="A62" s="36" t="s">
        <v>61</v>
      </c>
      <c r="B62" s="3">
        <v>0</v>
      </c>
      <c r="C62" s="3">
        <v>0</v>
      </c>
      <c r="D62" s="3">
        <v>0</v>
      </c>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c r="AL62" s="3">
        <v>0</v>
      </c>
      <c r="AM62" s="3">
        <v>0</v>
      </c>
      <c r="AN62" s="3">
        <v>0</v>
      </c>
      <c r="AO62" s="3">
        <v>0</v>
      </c>
      <c r="AP62" s="3">
        <v>0</v>
      </c>
      <c r="AQ62" s="3">
        <v>0</v>
      </c>
      <c r="AR62" s="3">
        <v>0</v>
      </c>
      <c r="AS62" s="3">
        <v>0</v>
      </c>
      <c r="AT62" s="3">
        <v>0</v>
      </c>
      <c r="AU62" s="3">
        <v>0</v>
      </c>
      <c r="AV62" s="3">
        <v>0</v>
      </c>
      <c r="AW62" s="3">
        <v>0</v>
      </c>
    </row>
    <row r="63" spans="1:49" x14ac:dyDescent="0.25">
      <c r="A63" t="s">
        <v>62</v>
      </c>
      <c r="B63" s="3">
        <v>0</v>
      </c>
      <c r="C63" s="3">
        <v>0</v>
      </c>
      <c r="D63" s="3">
        <v>0</v>
      </c>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row>
    <row r="64" spans="1:49" x14ac:dyDescent="0.25">
      <c r="A64" s="36" t="s">
        <v>63</v>
      </c>
      <c r="B64" s="3">
        <v>0</v>
      </c>
      <c r="C64" s="3">
        <v>0</v>
      </c>
      <c r="D64" s="3">
        <v>0</v>
      </c>
      <c r="E64" s="3">
        <v>0</v>
      </c>
      <c r="F64" s="3">
        <v>0</v>
      </c>
      <c r="G64" s="3">
        <v>0</v>
      </c>
      <c r="H64" s="3">
        <v>0</v>
      </c>
      <c r="I64" s="3">
        <v>0</v>
      </c>
      <c r="J64" s="3">
        <v>0</v>
      </c>
      <c r="K64" s="3">
        <v>0</v>
      </c>
      <c r="L64" s="3">
        <v>0</v>
      </c>
      <c r="M64" s="3">
        <v>0</v>
      </c>
      <c r="N64" s="3">
        <v>0</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row>
    <row r="65" spans="1:49" x14ac:dyDescent="0.25">
      <c r="A65" t="s">
        <v>64</v>
      </c>
      <c r="B65" s="3">
        <v>0</v>
      </c>
      <c r="C65" s="3">
        <v>0</v>
      </c>
      <c r="D65" s="3">
        <v>0</v>
      </c>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row>
    <row r="66" spans="1:49" x14ac:dyDescent="0.25">
      <c r="A66" s="36" t="s">
        <v>65</v>
      </c>
      <c r="B66" s="3">
        <v>0</v>
      </c>
      <c r="C66" s="3">
        <v>0</v>
      </c>
      <c r="D66" s="3">
        <v>0</v>
      </c>
      <c r="E66" s="3">
        <v>0</v>
      </c>
      <c r="F66" s="3">
        <v>0</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row>
    <row r="67" spans="1:49" x14ac:dyDescent="0.25">
      <c r="A67" s="36" t="s">
        <v>66</v>
      </c>
      <c r="B67" s="3">
        <v>0</v>
      </c>
      <c r="C67" s="3">
        <v>0</v>
      </c>
      <c r="D67" s="3">
        <v>0</v>
      </c>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row>
    <row r="68" spans="1:49" x14ac:dyDescent="0.25">
      <c r="A68" s="36" t="s">
        <v>353</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row>
    <row r="70" spans="1:49"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row>
    <row r="71" spans="1:49"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row>
    <row r="72" spans="1:49"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row>
    <row r="73" spans="1:49"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row>
    <row r="74" spans="1:49"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row>
    <row r="75" spans="1:49"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row>
    <row r="76" spans="1:49"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row>
    <row r="77" spans="1:49"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row>
    <row r="79" spans="1:49"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row>
    <row r="80" spans="1:49"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row>
    <row r="81" spans="2:49"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row>
    <row r="82" spans="2:49"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row>
    <row r="83" spans="2:49"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2:49"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2:49"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row>
    <row r="86" spans="2:49"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row>
    <row r="87" spans="2:49"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row>
    <row r="88" spans="2:49"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2:49"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row>
    <row r="90" spans="2:49"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row>
    <row r="91" spans="2:49"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row>
    <row r="92" spans="2:49"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row>
    <row r="93" spans="2:49"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row>
    <row r="94" spans="2:49"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row>
    <row r="95" spans="2:49"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row>
    <row r="96" spans="2:49"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row>
    <row r="97" spans="2:49"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row>
    <row r="98" spans="2:49"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2:49"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row>
    <row r="100" spans="2:49"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row>
    <row r="101" spans="2:49"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row>
    <row r="102" spans="2:49"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row>
    <row r="103" spans="2:49"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row>
    <row r="104" spans="2:49"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row>
    <row r="105" spans="2:49"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row>
    <row r="106" spans="2:49"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row>
    <row r="107" spans="2:49"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row>
    <row r="108" spans="2:49"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2:49"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row>
    <row r="110" spans="2:49"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row>
    <row r="111" spans="2:49"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row>
    <row r="112" spans="2:49"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row>
    <row r="113" spans="2:49"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2:49"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2:49"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row>
    <row r="116" spans="2:49"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row>
    <row r="117" spans="2:49"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2:49"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2:49"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row>
    <row r="120" spans="2:49"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row>
    <row r="121" spans="2:49"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row>
    <row r="122" spans="2:49"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2:49"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row>
    <row r="124" spans="2:49"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row>
    <row r="125" spans="2:49"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row>
    <row r="126" spans="2:49"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row>
    <row r="127" spans="2:49"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row>
    <row r="128" spans="2:49"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2:49"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row>
    <row r="130" spans="2:49"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row>
    <row r="131" spans="2:49"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row>
    <row r="132" spans="2:49"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row>
    <row r="133" spans="2:49"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row>
    <row r="134" spans="2:49"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row>
    <row r="135" spans="2:49"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row>
    <row r="136" spans="2:49" x14ac:dyDescent="0.25">
      <c r="B136" s="3"/>
    </row>
    <row r="137" spans="2:49" x14ac:dyDescent="0.25">
      <c r="B137" s="3"/>
    </row>
    <row r="138" spans="2:49" x14ac:dyDescent="0.25">
      <c r="B138" s="3"/>
    </row>
    <row r="139" spans="2:49" x14ac:dyDescent="0.25">
      <c r="B139" s="3"/>
    </row>
    <row r="140" spans="2:49" x14ac:dyDescent="0.25">
      <c r="B140" s="3"/>
    </row>
    <row r="141" spans="2:49" x14ac:dyDescent="0.25">
      <c r="B141" s="3"/>
    </row>
    <row r="142" spans="2:49" x14ac:dyDescent="0.25">
      <c r="B142" s="3"/>
    </row>
    <row r="143" spans="2:49" x14ac:dyDescent="0.25">
      <c r="B143" s="3"/>
    </row>
    <row r="144" spans="2:49"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theme="5" tint="0.79998168889431442"/>
  </sheetPr>
  <dimension ref="A1:AW69"/>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sheetData>
    <row r="1" spans="1:49" x14ac:dyDescent="0.25">
      <c r="A1" s="1"/>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s="3">
        <v>91.15</v>
      </c>
      <c r="C2" s="3">
        <v>98.79</v>
      </c>
      <c r="D2" s="3">
        <v>99.31</v>
      </c>
      <c r="E2" s="3">
        <v>99.82</v>
      </c>
      <c r="F2" s="3">
        <v>100.34</v>
      </c>
      <c r="G2" s="3">
        <v>100.86</v>
      </c>
      <c r="H2" s="3">
        <v>101.38</v>
      </c>
      <c r="I2" s="3">
        <v>101.9</v>
      </c>
      <c r="J2" s="3">
        <v>102.42</v>
      </c>
      <c r="K2" s="3">
        <v>205.88</v>
      </c>
      <c r="L2" s="3">
        <v>212.27</v>
      </c>
      <c r="M2" s="3">
        <v>213.3</v>
      </c>
      <c r="N2" s="3">
        <v>214.34</v>
      </c>
      <c r="O2" s="3">
        <v>215.38</v>
      </c>
      <c r="P2" s="3">
        <v>216.42</v>
      </c>
      <c r="Q2" s="3">
        <v>217.46</v>
      </c>
      <c r="R2" s="3">
        <v>218.49</v>
      </c>
      <c r="S2" s="3">
        <v>219.53</v>
      </c>
      <c r="T2" s="3">
        <v>330.85</v>
      </c>
      <c r="U2" s="3">
        <v>332.41</v>
      </c>
      <c r="V2" s="3">
        <v>333.97</v>
      </c>
      <c r="W2" s="3">
        <v>335.52</v>
      </c>
      <c r="X2" s="3">
        <v>337.08</v>
      </c>
      <c r="Y2" s="3">
        <v>338.64</v>
      </c>
      <c r="Z2" s="3">
        <v>340.19</v>
      </c>
      <c r="AA2" s="3">
        <v>341.75</v>
      </c>
      <c r="AB2" s="3">
        <v>343.31</v>
      </c>
      <c r="AC2" s="3">
        <v>344.86</v>
      </c>
      <c r="AD2" s="3">
        <v>344.86</v>
      </c>
      <c r="AE2" s="3">
        <v>344.86</v>
      </c>
      <c r="AF2" s="3">
        <v>344.86</v>
      </c>
      <c r="AG2" s="3">
        <v>344.86</v>
      </c>
      <c r="AH2" s="3">
        <v>344.86</v>
      </c>
      <c r="AI2" s="3">
        <v>344.86</v>
      </c>
      <c r="AJ2" s="3">
        <v>344.86</v>
      </c>
      <c r="AK2" s="3">
        <v>344.86</v>
      </c>
      <c r="AL2" s="3">
        <v>344.86</v>
      </c>
      <c r="AM2" s="3">
        <v>344.86</v>
      </c>
      <c r="AN2" s="3">
        <v>344.86</v>
      </c>
      <c r="AO2" s="3">
        <v>344.86</v>
      </c>
      <c r="AP2" s="3">
        <v>344.86</v>
      </c>
      <c r="AQ2" s="3">
        <v>344.86</v>
      </c>
      <c r="AR2" s="3">
        <v>344.86</v>
      </c>
      <c r="AS2" s="3">
        <v>344.86</v>
      </c>
      <c r="AT2" s="3">
        <v>344.86</v>
      </c>
      <c r="AU2" s="3">
        <v>344.86</v>
      </c>
      <c r="AV2" s="3">
        <v>344.86</v>
      </c>
      <c r="AW2" s="3">
        <v>344.86</v>
      </c>
    </row>
    <row r="3" spans="1:49" x14ac:dyDescent="0.25">
      <c r="A3" t="s">
        <v>2</v>
      </c>
      <c r="B3" s="3">
        <v>92.66</v>
      </c>
      <c r="C3" s="3">
        <v>100.55</v>
      </c>
      <c r="D3" s="3">
        <v>101.51</v>
      </c>
      <c r="E3" s="3">
        <v>102.47</v>
      </c>
      <c r="F3" s="3">
        <v>103.43</v>
      </c>
      <c r="G3" s="3">
        <v>104.39</v>
      </c>
      <c r="H3" s="3">
        <v>105.35</v>
      </c>
      <c r="I3" s="3">
        <v>106.31</v>
      </c>
      <c r="J3" s="3">
        <v>107.27</v>
      </c>
      <c r="K3" s="3">
        <v>216.46</v>
      </c>
      <c r="L3" s="3">
        <v>223.78</v>
      </c>
      <c r="M3" s="3">
        <v>226.11</v>
      </c>
      <c r="N3" s="3">
        <v>228.44</v>
      </c>
      <c r="O3" s="3">
        <v>230.78</v>
      </c>
      <c r="P3" s="3">
        <v>233.11</v>
      </c>
      <c r="Q3" s="3">
        <v>235.44</v>
      </c>
      <c r="R3" s="3">
        <v>237.78</v>
      </c>
      <c r="S3" s="3">
        <v>240.11</v>
      </c>
      <c r="T3" s="3">
        <v>363.67</v>
      </c>
      <c r="U3" s="3">
        <v>367.17</v>
      </c>
      <c r="V3" s="3">
        <v>370.67</v>
      </c>
      <c r="W3" s="3">
        <v>374.17</v>
      </c>
      <c r="X3" s="3">
        <v>377.67</v>
      </c>
      <c r="Y3" s="3">
        <v>381.17</v>
      </c>
      <c r="Z3" s="3">
        <v>384.67</v>
      </c>
      <c r="AA3" s="3">
        <v>388.17</v>
      </c>
      <c r="AB3" s="3">
        <v>391.67</v>
      </c>
      <c r="AC3" s="3">
        <v>395.17</v>
      </c>
      <c r="AD3" s="3">
        <v>398.67</v>
      </c>
      <c r="AE3" s="3">
        <v>402.17</v>
      </c>
      <c r="AF3" s="3">
        <v>402.17</v>
      </c>
      <c r="AG3" s="3">
        <v>402.17</v>
      </c>
      <c r="AH3" s="3">
        <v>402.17</v>
      </c>
      <c r="AI3" s="3">
        <v>402.17</v>
      </c>
      <c r="AJ3" s="3">
        <v>402.17</v>
      </c>
      <c r="AK3" s="3">
        <v>402.17</v>
      </c>
      <c r="AL3" s="3">
        <v>402.17</v>
      </c>
      <c r="AM3" s="3">
        <v>402.17</v>
      </c>
      <c r="AN3" s="3">
        <v>402.17</v>
      </c>
      <c r="AO3" s="3">
        <v>402.17</v>
      </c>
      <c r="AP3" s="3">
        <v>402.17</v>
      </c>
      <c r="AQ3" s="3">
        <v>402.17</v>
      </c>
      <c r="AR3" s="3">
        <v>402.17</v>
      </c>
      <c r="AS3" s="3">
        <v>402.17</v>
      </c>
      <c r="AT3" s="3">
        <v>402.17</v>
      </c>
      <c r="AU3" s="3">
        <v>402.17</v>
      </c>
      <c r="AV3" s="3">
        <v>402.17</v>
      </c>
      <c r="AW3" s="3">
        <v>402.17</v>
      </c>
    </row>
    <row r="4" spans="1:49" x14ac:dyDescent="0.25">
      <c r="A4" t="s">
        <v>3</v>
      </c>
      <c r="B4" s="3">
        <v>94.94</v>
      </c>
      <c r="C4" s="3">
        <v>102.83</v>
      </c>
      <c r="D4" s="3">
        <v>103.82</v>
      </c>
      <c r="E4" s="3">
        <v>104.8</v>
      </c>
      <c r="F4" s="3">
        <v>105.79</v>
      </c>
      <c r="G4" s="3">
        <v>106.77</v>
      </c>
      <c r="H4" s="3">
        <v>107.76</v>
      </c>
      <c r="I4" s="3">
        <v>108.74</v>
      </c>
      <c r="J4" s="3">
        <v>109.73</v>
      </c>
      <c r="K4" s="3">
        <v>221.43</v>
      </c>
      <c r="L4" s="3">
        <v>229.48</v>
      </c>
      <c r="M4" s="3">
        <v>231.87</v>
      </c>
      <c r="N4" s="3">
        <v>234.26</v>
      </c>
      <c r="O4" s="3">
        <v>236.64</v>
      </c>
      <c r="P4" s="3">
        <v>239.03</v>
      </c>
      <c r="Q4" s="3">
        <v>241.41</v>
      </c>
      <c r="R4" s="3">
        <v>243.8</v>
      </c>
      <c r="S4" s="3">
        <v>246.19</v>
      </c>
      <c r="T4" s="3">
        <v>372.86</v>
      </c>
      <c r="U4" s="3">
        <v>376.44</v>
      </c>
      <c r="V4" s="3">
        <v>380.02</v>
      </c>
      <c r="W4" s="3">
        <v>383.6</v>
      </c>
      <c r="X4" s="3">
        <v>387.18</v>
      </c>
      <c r="Y4" s="3">
        <v>390.76</v>
      </c>
      <c r="Z4" s="3">
        <v>394.34</v>
      </c>
      <c r="AA4" s="3">
        <v>397.92</v>
      </c>
      <c r="AB4" s="3">
        <v>401.49</v>
      </c>
      <c r="AC4" s="3">
        <v>405.07</v>
      </c>
      <c r="AD4" s="3">
        <v>408.65</v>
      </c>
      <c r="AE4" s="3">
        <v>412.23</v>
      </c>
      <c r="AF4" s="3">
        <v>412.23</v>
      </c>
      <c r="AG4" s="3">
        <v>412.23</v>
      </c>
      <c r="AH4" s="3">
        <v>412.23</v>
      </c>
      <c r="AI4" s="3">
        <v>412.23</v>
      </c>
      <c r="AJ4" s="3">
        <v>412.23</v>
      </c>
      <c r="AK4" s="3">
        <v>412.23</v>
      </c>
      <c r="AL4" s="3">
        <v>412.23</v>
      </c>
      <c r="AM4" s="3">
        <v>412.23</v>
      </c>
      <c r="AN4" s="3">
        <v>412.23</v>
      </c>
      <c r="AO4" s="3">
        <v>412.23</v>
      </c>
      <c r="AP4" s="3">
        <v>412.23</v>
      </c>
      <c r="AQ4" s="3">
        <v>412.23</v>
      </c>
      <c r="AR4" s="3">
        <v>412.23</v>
      </c>
      <c r="AS4" s="3">
        <v>412.23</v>
      </c>
      <c r="AT4" s="3">
        <v>412.23</v>
      </c>
      <c r="AU4" s="3">
        <v>412.23</v>
      </c>
      <c r="AV4" s="3">
        <v>412.23</v>
      </c>
      <c r="AW4" s="3">
        <v>412.23</v>
      </c>
    </row>
    <row r="5" spans="1:49" x14ac:dyDescent="0.25">
      <c r="A5" t="s">
        <v>4</v>
      </c>
      <c r="B5" s="3">
        <v>96.08</v>
      </c>
      <c r="C5" s="3">
        <v>103.71</v>
      </c>
      <c r="D5" s="3">
        <v>104.23</v>
      </c>
      <c r="E5" s="3">
        <v>104.75</v>
      </c>
      <c r="F5" s="3">
        <v>105.27</v>
      </c>
      <c r="G5" s="3">
        <v>105.79</v>
      </c>
      <c r="H5" s="3">
        <v>106.31</v>
      </c>
      <c r="I5" s="3">
        <v>106.83</v>
      </c>
      <c r="J5" s="3">
        <v>107.35</v>
      </c>
      <c r="K5" s="3">
        <v>215.73</v>
      </c>
      <c r="L5" s="3">
        <v>222.16</v>
      </c>
      <c r="M5" s="3">
        <v>223.2</v>
      </c>
      <c r="N5" s="3">
        <v>224.24</v>
      </c>
      <c r="O5" s="3">
        <v>225.28</v>
      </c>
      <c r="P5" s="3">
        <v>226.31</v>
      </c>
      <c r="Q5" s="3">
        <v>227.35</v>
      </c>
      <c r="R5" s="3">
        <v>228.39</v>
      </c>
      <c r="S5" s="3">
        <v>229.43</v>
      </c>
      <c r="T5" s="3">
        <v>345.7</v>
      </c>
      <c r="U5" s="3">
        <v>347.25</v>
      </c>
      <c r="V5" s="3">
        <v>348.81</v>
      </c>
      <c r="W5" s="3">
        <v>350.37</v>
      </c>
      <c r="X5" s="3">
        <v>351.93</v>
      </c>
      <c r="Y5" s="3">
        <v>353.48</v>
      </c>
      <c r="Z5" s="3">
        <v>355.04</v>
      </c>
      <c r="AA5" s="3">
        <v>356.6</v>
      </c>
      <c r="AB5" s="3">
        <v>358.15</v>
      </c>
      <c r="AC5" s="3">
        <v>359.71</v>
      </c>
      <c r="AD5" s="3">
        <v>359.71</v>
      </c>
      <c r="AE5" s="3">
        <v>359.71</v>
      </c>
      <c r="AF5" s="3">
        <v>359.71</v>
      </c>
      <c r="AG5" s="3">
        <v>359.71</v>
      </c>
      <c r="AH5" s="3">
        <v>359.71</v>
      </c>
      <c r="AI5" s="3">
        <v>359.71</v>
      </c>
      <c r="AJ5" s="3">
        <v>359.71</v>
      </c>
      <c r="AK5" s="3">
        <v>359.71</v>
      </c>
      <c r="AL5" s="3">
        <v>359.71</v>
      </c>
      <c r="AM5" s="3">
        <v>359.71</v>
      </c>
      <c r="AN5" s="3">
        <v>359.71</v>
      </c>
      <c r="AO5" s="3">
        <v>359.71</v>
      </c>
      <c r="AP5" s="3">
        <v>359.71</v>
      </c>
      <c r="AQ5" s="3">
        <v>359.71</v>
      </c>
      <c r="AR5" s="3">
        <v>359.71</v>
      </c>
      <c r="AS5" s="3">
        <v>359.71</v>
      </c>
      <c r="AT5" s="3">
        <v>359.71</v>
      </c>
      <c r="AU5" s="3">
        <v>359.71</v>
      </c>
      <c r="AV5" s="3">
        <v>359.71</v>
      </c>
      <c r="AW5" s="3">
        <v>359.71</v>
      </c>
    </row>
    <row r="6" spans="1:49" x14ac:dyDescent="0.25">
      <c r="A6" t="s">
        <v>5</v>
      </c>
      <c r="B6" s="3">
        <v>98.98</v>
      </c>
      <c r="C6" s="3">
        <v>106.62</v>
      </c>
      <c r="D6" s="3">
        <v>107.19</v>
      </c>
      <c r="E6" s="3">
        <v>107.76</v>
      </c>
      <c r="F6" s="3">
        <v>108.33</v>
      </c>
      <c r="G6" s="3">
        <v>108.9</v>
      </c>
      <c r="H6" s="3">
        <v>109.47</v>
      </c>
      <c r="I6" s="3">
        <v>110.04</v>
      </c>
      <c r="J6" s="3">
        <v>110.61</v>
      </c>
      <c r="K6" s="3">
        <v>222.36</v>
      </c>
      <c r="L6" s="3">
        <v>229.18</v>
      </c>
      <c r="M6" s="3">
        <v>230.32</v>
      </c>
      <c r="N6" s="3">
        <v>231.46</v>
      </c>
      <c r="O6" s="3">
        <v>232.6</v>
      </c>
      <c r="P6" s="3">
        <v>233.74</v>
      </c>
      <c r="Q6" s="3">
        <v>234.88</v>
      </c>
      <c r="R6" s="3">
        <v>236.02</v>
      </c>
      <c r="S6" s="3">
        <v>237.17</v>
      </c>
      <c r="T6" s="3">
        <v>357.46</v>
      </c>
      <c r="U6" s="3">
        <v>359.17</v>
      </c>
      <c r="V6" s="3">
        <v>360.88</v>
      </c>
      <c r="W6" s="3">
        <v>362.59</v>
      </c>
      <c r="X6" s="3">
        <v>364.3</v>
      </c>
      <c r="Y6" s="3">
        <v>366.02</v>
      </c>
      <c r="Z6" s="3">
        <v>367.73</v>
      </c>
      <c r="AA6" s="3">
        <v>369.44</v>
      </c>
      <c r="AB6" s="3">
        <v>371.15</v>
      </c>
      <c r="AC6" s="3">
        <v>372.86</v>
      </c>
      <c r="AD6" s="3">
        <v>372.86</v>
      </c>
      <c r="AE6" s="3">
        <v>372.86</v>
      </c>
      <c r="AF6" s="3">
        <v>372.86</v>
      </c>
      <c r="AG6" s="3">
        <v>372.86</v>
      </c>
      <c r="AH6" s="3">
        <v>372.86</v>
      </c>
      <c r="AI6" s="3">
        <v>372.86</v>
      </c>
      <c r="AJ6" s="3">
        <v>372.86</v>
      </c>
      <c r="AK6" s="3">
        <v>372.86</v>
      </c>
      <c r="AL6" s="3">
        <v>372.86</v>
      </c>
      <c r="AM6" s="3">
        <v>372.86</v>
      </c>
      <c r="AN6" s="3">
        <v>372.86</v>
      </c>
      <c r="AO6" s="3">
        <v>372.86</v>
      </c>
      <c r="AP6" s="3">
        <v>372.86</v>
      </c>
      <c r="AQ6" s="3">
        <v>372.86</v>
      </c>
      <c r="AR6" s="3">
        <v>372.86</v>
      </c>
      <c r="AS6" s="3">
        <v>372.86</v>
      </c>
      <c r="AT6" s="3">
        <v>372.86</v>
      </c>
      <c r="AU6" s="3">
        <v>372.86</v>
      </c>
      <c r="AV6" s="3">
        <v>372.86</v>
      </c>
      <c r="AW6" s="3">
        <v>372.86</v>
      </c>
    </row>
    <row r="7" spans="1:49" x14ac:dyDescent="0.25">
      <c r="A7" t="s">
        <v>6</v>
      </c>
      <c r="B7" s="3">
        <v>97.89</v>
      </c>
      <c r="C7" s="3">
        <v>105.79</v>
      </c>
      <c r="D7" s="3">
        <v>106.77</v>
      </c>
      <c r="E7" s="3">
        <v>107.76</v>
      </c>
      <c r="F7" s="3">
        <v>108.74</v>
      </c>
      <c r="G7" s="3">
        <v>109.73</v>
      </c>
      <c r="H7" s="3">
        <v>110.72</v>
      </c>
      <c r="I7" s="3">
        <v>111.7</v>
      </c>
      <c r="J7" s="3">
        <v>112.69</v>
      </c>
      <c r="K7" s="3">
        <v>227.34</v>
      </c>
      <c r="L7" s="3">
        <v>235.42</v>
      </c>
      <c r="M7" s="3">
        <v>237.81</v>
      </c>
      <c r="N7" s="3">
        <v>240.19</v>
      </c>
      <c r="O7" s="3">
        <v>242.58</v>
      </c>
      <c r="P7" s="3">
        <v>244.97</v>
      </c>
      <c r="Q7" s="3">
        <v>247.35</v>
      </c>
      <c r="R7" s="3">
        <v>249.74</v>
      </c>
      <c r="S7" s="3">
        <v>252.13</v>
      </c>
      <c r="T7" s="3">
        <v>381.77</v>
      </c>
      <c r="U7" s="3">
        <v>385.35</v>
      </c>
      <c r="V7" s="3">
        <v>388.93</v>
      </c>
      <c r="W7" s="3">
        <v>392.5</v>
      </c>
      <c r="X7" s="3">
        <v>396.08</v>
      </c>
      <c r="Y7" s="3">
        <v>399.66</v>
      </c>
      <c r="Z7" s="3">
        <v>403.24</v>
      </c>
      <c r="AA7" s="3">
        <v>406.82</v>
      </c>
      <c r="AB7" s="3">
        <v>410.4</v>
      </c>
      <c r="AC7" s="3">
        <v>413.98</v>
      </c>
      <c r="AD7" s="3">
        <v>417.56</v>
      </c>
      <c r="AE7" s="3">
        <v>421.14</v>
      </c>
      <c r="AF7" s="3">
        <v>421.14</v>
      </c>
      <c r="AG7" s="3">
        <v>421.14</v>
      </c>
      <c r="AH7" s="3">
        <v>421.14</v>
      </c>
      <c r="AI7" s="3">
        <v>421.14</v>
      </c>
      <c r="AJ7" s="3">
        <v>421.14</v>
      </c>
      <c r="AK7" s="3">
        <v>421.14</v>
      </c>
      <c r="AL7" s="3">
        <v>421.14</v>
      </c>
      <c r="AM7" s="3">
        <v>421.14</v>
      </c>
      <c r="AN7" s="3">
        <v>421.14</v>
      </c>
      <c r="AO7" s="3">
        <v>421.14</v>
      </c>
      <c r="AP7" s="3">
        <v>421.14</v>
      </c>
      <c r="AQ7" s="3">
        <v>421.14</v>
      </c>
      <c r="AR7" s="3">
        <v>421.14</v>
      </c>
      <c r="AS7" s="3">
        <v>421.14</v>
      </c>
      <c r="AT7" s="3">
        <v>421.14</v>
      </c>
      <c r="AU7" s="3">
        <v>421.14</v>
      </c>
      <c r="AV7" s="3">
        <v>421.14</v>
      </c>
      <c r="AW7" s="3">
        <v>421.14</v>
      </c>
    </row>
    <row r="8" spans="1:49" x14ac:dyDescent="0.25">
      <c r="A8" t="s">
        <v>10</v>
      </c>
      <c r="B8" s="3">
        <v>97.89</v>
      </c>
      <c r="C8" s="3">
        <v>105.79</v>
      </c>
      <c r="D8" s="3">
        <v>106.77</v>
      </c>
      <c r="E8" s="3">
        <v>107.76</v>
      </c>
      <c r="F8" s="3">
        <v>108.74</v>
      </c>
      <c r="G8" s="3">
        <v>109.73</v>
      </c>
      <c r="H8" s="3">
        <v>110.72</v>
      </c>
      <c r="I8" s="3">
        <v>116.99</v>
      </c>
      <c r="J8" s="3">
        <v>118.03</v>
      </c>
      <c r="K8" s="3">
        <v>238.14</v>
      </c>
      <c r="L8" s="3">
        <v>246.2</v>
      </c>
      <c r="M8" s="3">
        <v>248.69</v>
      </c>
      <c r="N8" s="3">
        <v>251.18</v>
      </c>
      <c r="O8" s="3">
        <v>253.67</v>
      </c>
      <c r="P8" s="3">
        <v>256.16000000000003</v>
      </c>
      <c r="Q8" s="3">
        <v>258.64999999999998</v>
      </c>
      <c r="R8" s="3">
        <v>261.14</v>
      </c>
      <c r="S8" s="3">
        <v>263.63</v>
      </c>
      <c r="T8" s="3">
        <v>399.17</v>
      </c>
      <c r="U8" s="3">
        <v>402.91</v>
      </c>
      <c r="V8" s="3">
        <v>406.64</v>
      </c>
      <c r="W8" s="3">
        <v>410.38</v>
      </c>
      <c r="X8" s="3">
        <v>414.11</v>
      </c>
      <c r="Y8" s="3">
        <v>417.84</v>
      </c>
      <c r="Z8" s="3">
        <v>421.58</v>
      </c>
      <c r="AA8" s="3">
        <v>425.31</v>
      </c>
      <c r="AB8" s="3">
        <v>429.05</v>
      </c>
      <c r="AC8" s="3">
        <v>432.86</v>
      </c>
      <c r="AD8" s="3">
        <v>436.67</v>
      </c>
      <c r="AE8" s="3">
        <v>440.48</v>
      </c>
      <c r="AF8" s="3">
        <v>440.48</v>
      </c>
      <c r="AG8" s="3">
        <v>440.48</v>
      </c>
      <c r="AH8" s="3">
        <v>440.48</v>
      </c>
      <c r="AI8" s="3">
        <v>440.48</v>
      </c>
      <c r="AJ8" s="3">
        <v>440.48</v>
      </c>
      <c r="AK8" s="3">
        <v>440.48</v>
      </c>
      <c r="AL8" s="3">
        <v>440.48</v>
      </c>
      <c r="AM8" s="3">
        <v>440.48</v>
      </c>
      <c r="AN8" s="3">
        <v>440.48</v>
      </c>
      <c r="AO8" s="3">
        <v>440.48</v>
      </c>
      <c r="AP8" s="3">
        <v>440.48</v>
      </c>
      <c r="AQ8" s="3">
        <v>440.48</v>
      </c>
      <c r="AR8" s="3">
        <v>440.48</v>
      </c>
      <c r="AS8" s="3">
        <v>440.48</v>
      </c>
      <c r="AT8" s="3">
        <v>440.48</v>
      </c>
      <c r="AU8" s="3">
        <v>440.48</v>
      </c>
      <c r="AV8" s="3">
        <v>440.48</v>
      </c>
      <c r="AW8" s="3">
        <v>440.48</v>
      </c>
    </row>
    <row r="9" spans="1:49" x14ac:dyDescent="0.25">
      <c r="A9" t="s">
        <v>7</v>
      </c>
      <c r="B9" s="3">
        <v>98.72</v>
      </c>
      <c r="C9" s="3">
        <v>106.62</v>
      </c>
      <c r="D9" s="3">
        <v>107.66</v>
      </c>
      <c r="E9" s="3">
        <v>108.69</v>
      </c>
      <c r="F9" s="3">
        <v>109.73</v>
      </c>
      <c r="G9" s="3">
        <v>110.77</v>
      </c>
      <c r="H9" s="3">
        <v>111.81</v>
      </c>
      <c r="I9" s="3">
        <v>112.84</v>
      </c>
      <c r="J9" s="3">
        <v>113.88</v>
      </c>
      <c r="K9" s="3">
        <v>229.84</v>
      </c>
      <c r="L9" s="3">
        <v>237.95</v>
      </c>
      <c r="M9" s="3">
        <v>240.44</v>
      </c>
      <c r="N9" s="3">
        <v>242.93</v>
      </c>
      <c r="O9" s="3">
        <v>245.42</v>
      </c>
      <c r="P9" s="3">
        <v>247.91</v>
      </c>
      <c r="Q9" s="3">
        <v>250.4</v>
      </c>
      <c r="R9" s="3">
        <v>252.89</v>
      </c>
      <c r="S9" s="3">
        <v>255.38</v>
      </c>
      <c r="T9" s="3">
        <v>386.8</v>
      </c>
      <c r="U9" s="3">
        <v>390.54</v>
      </c>
      <c r="V9" s="3">
        <v>394.27</v>
      </c>
      <c r="W9" s="3">
        <v>398</v>
      </c>
      <c r="X9" s="3">
        <v>401.74</v>
      </c>
      <c r="Y9" s="3">
        <v>405.47</v>
      </c>
      <c r="Z9" s="3">
        <v>409.21</v>
      </c>
      <c r="AA9" s="3">
        <v>412.94</v>
      </c>
      <c r="AB9" s="3">
        <v>416.67</v>
      </c>
      <c r="AC9" s="3">
        <v>420.41</v>
      </c>
      <c r="AD9" s="3">
        <v>424.14</v>
      </c>
      <c r="AE9" s="3">
        <v>427.88</v>
      </c>
      <c r="AF9" s="3">
        <v>427.88</v>
      </c>
      <c r="AG9" s="3">
        <v>427.88</v>
      </c>
      <c r="AH9" s="3">
        <v>427.88</v>
      </c>
      <c r="AI9" s="3">
        <v>427.88</v>
      </c>
      <c r="AJ9" s="3">
        <v>427.88</v>
      </c>
      <c r="AK9" s="3">
        <v>427.88</v>
      </c>
      <c r="AL9" s="3">
        <v>427.88</v>
      </c>
      <c r="AM9" s="3">
        <v>427.88</v>
      </c>
      <c r="AN9" s="3">
        <v>427.88</v>
      </c>
      <c r="AO9" s="3">
        <v>427.88</v>
      </c>
      <c r="AP9" s="3">
        <v>427.88</v>
      </c>
      <c r="AQ9" s="3">
        <v>427.88</v>
      </c>
      <c r="AR9" s="3">
        <v>427.88</v>
      </c>
      <c r="AS9" s="3">
        <v>427.88</v>
      </c>
      <c r="AT9" s="3">
        <v>427.88</v>
      </c>
      <c r="AU9" s="3">
        <v>427.88</v>
      </c>
      <c r="AV9" s="3">
        <v>427.88</v>
      </c>
      <c r="AW9" s="3">
        <v>427.88</v>
      </c>
    </row>
    <row r="10" spans="1:49" x14ac:dyDescent="0.25">
      <c r="A10" t="s">
        <v>8</v>
      </c>
      <c r="B10" s="3">
        <v>99.87</v>
      </c>
      <c r="C10" s="3">
        <v>107.76</v>
      </c>
      <c r="D10" s="3">
        <v>108.8</v>
      </c>
      <c r="E10" s="3">
        <v>109.84</v>
      </c>
      <c r="F10" s="3">
        <v>110.87</v>
      </c>
      <c r="G10" s="3">
        <v>111.91</v>
      </c>
      <c r="H10" s="3">
        <v>112.95</v>
      </c>
      <c r="I10" s="3">
        <v>113.99</v>
      </c>
      <c r="J10" s="3">
        <v>115.02</v>
      </c>
      <c r="K10" s="3">
        <v>232.12</v>
      </c>
      <c r="L10" s="3">
        <v>240.26</v>
      </c>
      <c r="M10" s="3">
        <v>242.75</v>
      </c>
      <c r="N10" s="3">
        <v>245.24</v>
      </c>
      <c r="O10" s="3">
        <v>247.73</v>
      </c>
      <c r="P10" s="3">
        <v>250.22</v>
      </c>
      <c r="Q10" s="3">
        <v>252.71</v>
      </c>
      <c r="R10" s="3">
        <v>255.2</v>
      </c>
      <c r="S10" s="3">
        <v>257.69</v>
      </c>
      <c r="T10" s="3">
        <v>390.27</v>
      </c>
      <c r="U10" s="3">
        <v>394</v>
      </c>
      <c r="V10" s="3">
        <v>397.73</v>
      </c>
      <c r="W10" s="3">
        <v>401.47</v>
      </c>
      <c r="X10" s="3">
        <v>405.2</v>
      </c>
      <c r="Y10" s="3">
        <v>408.94</v>
      </c>
      <c r="Z10" s="3">
        <v>412.67</v>
      </c>
      <c r="AA10" s="3">
        <v>416.4</v>
      </c>
      <c r="AB10" s="3">
        <v>420.14</v>
      </c>
      <c r="AC10" s="3">
        <v>423.87</v>
      </c>
      <c r="AD10" s="3">
        <v>427.61</v>
      </c>
      <c r="AE10" s="3">
        <v>431.39</v>
      </c>
      <c r="AF10" s="3">
        <v>431.39</v>
      </c>
      <c r="AG10" s="3">
        <v>431.39</v>
      </c>
      <c r="AH10" s="3">
        <v>431.39</v>
      </c>
      <c r="AI10" s="3">
        <v>431.39</v>
      </c>
      <c r="AJ10" s="3">
        <v>431.39</v>
      </c>
      <c r="AK10" s="3">
        <v>431.39</v>
      </c>
      <c r="AL10" s="3">
        <v>431.39</v>
      </c>
      <c r="AM10" s="3">
        <v>431.39</v>
      </c>
      <c r="AN10" s="3">
        <v>431.39</v>
      </c>
      <c r="AO10" s="3">
        <v>431.39</v>
      </c>
      <c r="AP10" s="3">
        <v>431.39</v>
      </c>
      <c r="AQ10" s="3">
        <v>431.39</v>
      </c>
      <c r="AR10" s="3">
        <v>431.39</v>
      </c>
      <c r="AS10" s="3">
        <v>431.39</v>
      </c>
      <c r="AT10" s="3">
        <v>431.39</v>
      </c>
      <c r="AU10" s="3">
        <v>431.39</v>
      </c>
      <c r="AV10" s="3">
        <v>431.39</v>
      </c>
      <c r="AW10" s="3">
        <v>431.39</v>
      </c>
    </row>
    <row r="11" spans="1:49" x14ac:dyDescent="0.25">
      <c r="A11" t="s">
        <v>9</v>
      </c>
      <c r="B11" s="3">
        <v>102.87</v>
      </c>
      <c r="C11" s="3">
        <v>110.77</v>
      </c>
      <c r="D11" s="3">
        <v>111.81</v>
      </c>
      <c r="E11" s="3">
        <v>112.84</v>
      </c>
      <c r="F11" s="3">
        <v>113.88</v>
      </c>
      <c r="G11" s="3">
        <v>114.92</v>
      </c>
      <c r="H11" s="3">
        <v>115.96</v>
      </c>
      <c r="I11" s="3">
        <v>116.99</v>
      </c>
      <c r="J11" s="3">
        <v>118.03</v>
      </c>
      <c r="K11" s="3">
        <v>238.14</v>
      </c>
      <c r="L11" s="3">
        <v>246.2</v>
      </c>
      <c r="M11" s="3">
        <v>248.69</v>
      </c>
      <c r="N11" s="3">
        <v>251.18</v>
      </c>
      <c r="O11" s="3">
        <v>253.67</v>
      </c>
      <c r="P11" s="3">
        <v>256.16000000000003</v>
      </c>
      <c r="Q11" s="3">
        <v>258.64999999999998</v>
      </c>
      <c r="R11" s="3">
        <v>261.14</v>
      </c>
      <c r="S11" s="3">
        <v>263.63</v>
      </c>
      <c r="T11" s="3">
        <v>399.17</v>
      </c>
      <c r="U11" s="3">
        <v>402.91</v>
      </c>
      <c r="V11" s="3">
        <v>406.64</v>
      </c>
      <c r="W11" s="3">
        <v>410.37</v>
      </c>
      <c r="X11" s="3">
        <v>414.11</v>
      </c>
      <c r="Y11" s="3">
        <v>417.84</v>
      </c>
      <c r="Z11" s="3">
        <v>421.58</v>
      </c>
      <c r="AA11" s="3">
        <v>425.31</v>
      </c>
      <c r="AB11" s="3">
        <v>429.05</v>
      </c>
      <c r="AC11" s="3">
        <v>432.86</v>
      </c>
      <c r="AD11" s="3">
        <v>436.67</v>
      </c>
      <c r="AE11" s="3">
        <v>440.48</v>
      </c>
      <c r="AF11" s="3">
        <v>440.48</v>
      </c>
      <c r="AG11" s="3">
        <v>440.48</v>
      </c>
      <c r="AH11" s="3">
        <v>440.48</v>
      </c>
      <c r="AI11" s="3">
        <v>440.48</v>
      </c>
      <c r="AJ11" s="3">
        <v>440.48</v>
      </c>
      <c r="AK11" s="3">
        <v>440.48</v>
      </c>
      <c r="AL11" s="3">
        <v>440.48</v>
      </c>
      <c r="AM11" s="3">
        <v>440.48</v>
      </c>
      <c r="AN11" s="3">
        <v>440.48</v>
      </c>
      <c r="AO11" s="3">
        <v>440.48</v>
      </c>
      <c r="AP11" s="3">
        <v>440.48</v>
      </c>
      <c r="AQ11" s="3">
        <v>440.48</v>
      </c>
      <c r="AR11" s="3">
        <v>440.48</v>
      </c>
      <c r="AS11" s="3">
        <v>440.48</v>
      </c>
      <c r="AT11" s="3">
        <v>440.48</v>
      </c>
      <c r="AU11" s="3">
        <v>440.48</v>
      </c>
      <c r="AV11" s="3">
        <v>440.48</v>
      </c>
      <c r="AW11" s="3">
        <v>440.48</v>
      </c>
    </row>
    <row r="12" spans="1:49" x14ac:dyDescent="0.25">
      <c r="A12" t="s">
        <v>11</v>
      </c>
      <c r="B12" s="3">
        <v>105.15</v>
      </c>
      <c r="C12" s="3">
        <v>113.72</v>
      </c>
      <c r="D12" s="3">
        <v>114.68</v>
      </c>
      <c r="E12" s="3">
        <v>115.63</v>
      </c>
      <c r="F12" s="3">
        <v>116.59</v>
      </c>
      <c r="G12" s="3">
        <v>117.54</v>
      </c>
      <c r="H12" s="3">
        <v>119.85</v>
      </c>
      <c r="I12" s="3">
        <v>122.16</v>
      </c>
      <c r="J12" s="3">
        <v>124.47</v>
      </c>
      <c r="K12" s="3">
        <v>253.56</v>
      </c>
      <c r="L12" s="3">
        <v>263.45999999999998</v>
      </c>
      <c r="M12" s="3">
        <v>268.07</v>
      </c>
      <c r="N12" s="3">
        <v>272.69</v>
      </c>
      <c r="O12" s="3">
        <v>277.31</v>
      </c>
      <c r="P12" s="3">
        <v>281.93</v>
      </c>
      <c r="Q12" s="3">
        <v>286.56</v>
      </c>
      <c r="R12" s="3">
        <v>291.27</v>
      </c>
      <c r="S12" s="3">
        <v>295.98</v>
      </c>
      <c r="T12" s="3">
        <v>451.03</v>
      </c>
      <c r="U12" s="3">
        <v>458.09</v>
      </c>
      <c r="V12" s="3">
        <v>465.15</v>
      </c>
      <c r="W12" s="3">
        <v>472.22</v>
      </c>
      <c r="X12" s="3">
        <v>479.28</v>
      </c>
      <c r="Y12" s="3">
        <v>486.34</v>
      </c>
      <c r="Z12" s="3">
        <v>493.33</v>
      </c>
      <c r="AA12" s="3">
        <v>500.26</v>
      </c>
      <c r="AB12" s="3">
        <v>507.18</v>
      </c>
      <c r="AC12" s="3">
        <v>514.11</v>
      </c>
      <c r="AD12" s="3">
        <v>521.03</v>
      </c>
      <c r="AE12" s="3">
        <v>527.96</v>
      </c>
      <c r="AF12" s="3">
        <v>527.96</v>
      </c>
      <c r="AG12" s="3">
        <v>527.96</v>
      </c>
      <c r="AH12" s="3">
        <v>527.96</v>
      </c>
      <c r="AI12" s="3">
        <v>527.96</v>
      </c>
      <c r="AJ12" s="3">
        <v>527.96</v>
      </c>
      <c r="AK12" s="3">
        <v>527.96</v>
      </c>
      <c r="AL12" s="3">
        <v>527.96</v>
      </c>
      <c r="AM12" s="3">
        <v>527.96</v>
      </c>
      <c r="AN12" s="3">
        <v>527.96</v>
      </c>
      <c r="AO12" s="3">
        <v>527.96</v>
      </c>
      <c r="AP12" s="3">
        <v>527.96</v>
      </c>
      <c r="AQ12" s="3">
        <v>527.96</v>
      </c>
      <c r="AR12" s="3">
        <v>527.96</v>
      </c>
      <c r="AS12" s="3">
        <v>527.96</v>
      </c>
      <c r="AT12" s="3">
        <v>527.96</v>
      </c>
      <c r="AU12" s="3">
        <v>527.96</v>
      </c>
      <c r="AV12" s="3">
        <v>527.96</v>
      </c>
      <c r="AW12" s="3">
        <v>527.96</v>
      </c>
    </row>
    <row r="13" spans="1:49" x14ac:dyDescent="0.25">
      <c r="A13" s="1" t="s">
        <v>12</v>
      </c>
      <c r="B13" s="3">
        <v>104.79</v>
      </c>
      <c r="C13" s="3">
        <v>112.69</v>
      </c>
      <c r="D13" s="3">
        <v>113.73</v>
      </c>
      <c r="E13" s="3">
        <v>114.76</v>
      </c>
      <c r="F13" s="3">
        <v>115.8</v>
      </c>
      <c r="G13" s="3">
        <v>116.84</v>
      </c>
      <c r="H13" s="3">
        <v>117.88</v>
      </c>
      <c r="I13" s="3">
        <v>118.91</v>
      </c>
      <c r="J13" s="3">
        <v>119.95</v>
      </c>
      <c r="K13" s="3">
        <v>241.98</v>
      </c>
      <c r="L13" s="3">
        <v>250.16</v>
      </c>
      <c r="M13" s="3">
        <v>252.65</v>
      </c>
      <c r="N13" s="3">
        <v>255.14</v>
      </c>
      <c r="O13" s="3">
        <v>257.63</v>
      </c>
      <c r="P13" s="3">
        <v>260.12</v>
      </c>
      <c r="Q13" s="3">
        <v>262.61</v>
      </c>
      <c r="R13" s="3">
        <v>265.10000000000002</v>
      </c>
      <c r="S13" s="3">
        <v>267.58</v>
      </c>
      <c r="T13" s="3">
        <v>405.11</v>
      </c>
      <c r="U13" s="3">
        <v>408.85</v>
      </c>
      <c r="V13" s="3">
        <v>412.58</v>
      </c>
      <c r="W13" s="3">
        <v>416.31</v>
      </c>
      <c r="X13" s="3">
        <v>420.05</v>
      </c>
      <c r="Y13" s="3">
        <v>423.78</v>
      </c>
      <c r="Z13" s="3">
        <v>427.52</v>
      </c>
      <c r="AA13" s="3">
        <v>431.3</v>
      </c>
      <c r="AB13" s="3">
        <v>435.11</v>
      </c>
      <c r="AC13" s="3">
        <v>438.92</v>
      </c>
      <c r="AD13" s="3">
        <v>442.73</v>
      </c>
      <c r="AE13" s="3">
        <v>446.53</v>
      </c>
      <c r="AF13" s="3">
        <v>446.53</v>
      </c>
      <c r="AG13" s="3">
        <v>446.53</v>
      </c>
      <c r="AH13" s="3">
        <v>446.53</v>
      </c>
      <c r="AI13" s="3">
        <v>446.53</v>
      </c>
      <c r="AJ13" s="3">
        <v>446.53</v>
      </c>
      <c r="AK13" s="3">
        <v>446.53</v>
      </c>
      <c r="AL13" s="3">
        <v>446.53</v>
      </c>
      <c r="AM13" s="3">
        <v>446.53</v>
      </c>
      <c r="AN13" s="3">
        <v>446.53</v>
      </c>
      <c r="AO13" s="3">
        <v>446.53</v>
      </c>
      <c r="AP13" s="3">
        <v>446.53</v>
      </c>
      <c r="AQ13" s="3">
        <v>446.53</v>
      </c>
      <c r="AR13" s="3">
        <v>446.53</v>
      </c>
      <c r="AS13" s="3">
        <v>446.53</v>
      </c>
      <c r="AT13" s="3">
        <v>446.53</v>
      </c>
      <c r="AU13" s="3">
        <v>446.53</v>
      </c>
      <c r="AV13" s="3">
        <v>446.53</v>
      </c>
      <c r="AW13" s="3">
        <v>446.53</v>
      </c>
    </row>
    <row r="14" spans="1:49" x14ac:dyDescent="0.25">
      <c r="A14" t="s">
        <v>13</v>
      </c>
      <c r="B14" s="3">
        <v>106.3</v>
      </c>
      <c r="C14" s="3">
        <v>114.19</v>
      </c>
      <c r="D14" s="3">
        <v>115.23</v>
      </c>
      <c r="E14" s="3">
        <v>116.27</v>
      </c>
      <c r="F14" s="3">
        <v>117.3</v>
      </c>
      <c r="G14" s="3">
        <v>118.34</v>
      </c>
      <c r="H14" s="3">
        <v>119.38</v>
      </c>
      <c r="I14" s="3">
        <v>120.42</v>
      </c>
      <c r="J14" s="3">
        <v>121.46</v>
      </c>
      <c r="K14" s="3">
        <v>244.99</v>
      </c>
      <c r="L14" s="3">
        <v>253.13</v>
      </c>
      <c r="M14" s="3">
        <v>255.62</v>
      </c>
      <c r="N14" s="3">
        <v>258.11</v>
      </c>
      <c r="O14" s="3">
        <v>260.60000000000002</v>
      </c>
      <c r="P14" s="3">
        <v>263.08999999999997</v>
      </c>
      <c r="Q14" s="3">
        <v>265.58</v>
      </c>
      <c r="R14" s="3">
        <v>268.06</v>
      </c>
      <c r="S14" s="3">
        <v>270.55</v>
      </c>
      <c r="T14" s="3">
        <v>409.56</v>
      </c>
      <c r="U14" s="3">
        <v>413.3</v>
      </c>
      <c r="V14" s="3">
        <v>417.03</v>
      </c>
      <c r="W14" s="3">
        <v>420.77</v>
      </c>
      <c r="X14" s="3">
        <v>424.5</v>
      </c>
      <c r="Y14" s="3">
        <v>428.23</v>
      </c>
      <c r="Z14" s="3">
        <v>432.03</v>
      </c>
      <c r="AA14" s="3">
        <v>435.84</v>
      </c>
      <c r="AB14" s="3">
        <v>439.65</v>
      </c>
      <c r="AC14" s="3">
        <v>443.46</v>
      </c>
      <c r="AD14" s="3">
        <v>447.27</v>
      </c>
      <c r="AE14" s="3">
        <v>451.08</v>
      </c>
      <c r="AF14" s="3">
        <v>451.08</v>
      </c>
      <c r="AG14" s="3">
        <v>451.08</v>
      </c>
      <c r="AH14" s="3">
        <v>451.08</v>
      </c>
      <c r="AI14" s="3">
        <v>451.08</v>
      </c>
      <c r="AJ14" s="3">
        <v>451.08</v>
      </c>
      <c r="AK14" s="3">
        <v>451.08</v>
      </c>
      <c r="AL14" s="3">
        <v>451.08</v>
      </c>
      <c r="AM14" s="3">
        <v>451.08</v>
      </c>
      <c r="AN14" s="3">
        <v>451.08</v>
      </c>
      <c r="AO14" s="3">
        <v>451.08</v>
      </c>
      <c r="AP14" s="3">
        <v>451.08</v>
      </c>
      <c r="AQ14" s="3">
        <v>451.08</v>
      </c>
      <c r="AR14" s="3">
        <v>451.08</v>
      </c>
      <c r="AS14" s="3">
        <v>451.08</v>
      </c>
      <c r="AT14" s="3">
        <v>451.08</v>
      </c>
      <c r="AU14" s="3">
        <v>451.08</v>
      </c>
      <c r="AV14" s="3">
        <v>451.08</v>
      </c>
      <c r="AW14" s="3">
        <v>451.08</v>
      </c>
    </row>
    <row r="15" spans="1:49" x14ac:dyDescent="0.25">
      <c r="A15" t="s">
        <v>14</v>
      </c>
      <c r="B15" s="3">
        <v>106.98</v>
      </c>
      <c r="C15" s="3">
        <v>115.56</v>
      </c>
      <c r="D15" s="3">
        <v>115.56</v>
      </c>
      <c r="E15" s="3">
        <v>117.54</v>
      </c>
      <c r="F15" s="3">
        <v>117.54</v>
      </c>
      <c r="G15" s="3">
        <v>120.18</v>
      </c>
      <c r="H15" s="3">
        <v>120.18</v>
      </c>
      <c r="I15" s="3">
        <v>125.46</v>
      </c>
      <c r="J15" s="3">
        <v>125.46</v>
      </c>
      <c r="K15" s="3">
        <v>261.47000000000003</v>
      </c>
      <c r="L15" s="3">
        <v>266.75</v>
      </c>
      <c r="M15" s="3">
        <v>275.99</v>
      </c>
      <c r="N15" s="3">
        <v>275.99</v>
      </c>
      <c r="O15" s="3">
        <v>285.22000000000003</v>
      </c>
      <c r="P15" s="3">
        <v>285.22000000000003</v>
      </c>
      <c r="Q15" s="3">
        <v>294.63</v>
      </c>
      <c r="R15" s="3">
        <v>294.63</v>
      </c>
      <c r="S15" s="3">
        <v>304.05</v>
      </c>
      <c r="T15" s="3">
        <v>456.07</v>
      </c>
      <c r="U15" s="3">
        <v>470.2</v>
      </c>
      <c r="V15" s="3">
        <v>470.2</v>
      </c>
      <c r="W15" s="3">
        <v>484.33</v>
      </c>
      <c r="X15" s="3">
        <v>484.33</v>
      </c>
      <c r="Y15" s="3">
        <v>498.29</v>
      </c>
      <c r="Z15" s="3">
        <v>498.29</v>
      </c>
      <c r="AA15" s="3">
        <v>512.14</v>
      </c>
      <c r="AB15" s="3">
        <v>512.14</v>
      </c>
      <c r="AC15" s="3">
        <v>525.99</v>
      </c>
      <c r="AD15" s="3">
        <v>525.99</v>
      </c>
      <c r="AE15" s="3">
        <v>539.85</v>
      </c>
      <c r="AF15" s="3">
        <v>539.85</v>
      </c>
      <c r="AG15" s="3">
        <v>539.85</v>
      </c>
      <c r="AH15" s="3">
        <v>539.85</v>
      </c>
      <c r="AI15" s="3">
        <v>539.85</v>
      </c>
      <c r="AJ15" s="3">
        <v>539.85</v>
      </c>
      <c r="AK15" s="3">
        <v>539.85</v>
      </c>
      <c r="AL15" s="3">
        <v>539.85</v>
      </c>
      <c r="AM15" s="3">
        <v>539.85</v>
      </c>
      <c r="AN15" s="3">
        <v>539.85</v>
      </c>
      <c r="AO15" s="3">
        <v>539.85</v>
      </c>
      <c r="AP15" s="3">
        <v>539.85</v>
      </c>
      <c r="AQ15" s="3">
        <v>539.85</v>
      </c>
      <c r="AR15" s="3">
        <v>539.85</v>
      </c>
      <c r="AS15" s="3">
        <v>539.85</v>
      </c>
      <c r="AT15" s="3">
        <v>539.85</v>
      </c>
      <c r="AU15" s="3">
        <v>539.85</v>
      </c>
      <c r="AV15" s="3">
        <v>539.85</v>
      </c>
      <c r="AW15" s="3">
        <v>539.85</v>
      </c>
    </row>
    <row r="16" spans="1:49" x14ac:dyDescent="0.25">
      <c r="A16" t="s">
        <v>15</v>
      </c>
      <c r="B16" s="3">
        <v>107.97</v>
      </c>
      <c r="C16" s="3">
        <v>116.55</v>
      </c>
      <c r="D16" s="3">
        <v>116.55</v>
      </c>
      <c r="E16" s="3">
        <v>118.53</v>
      </c>
      <c r="F16" s="3">
        <v>118.53</v>
      </c>
      <c r="G16" s="3">
        <v>121.17</v>
      </c>
      <c r="H16" s="3">
        <v>121.17</v>
      </c>
      <c r="I16" s="3">
        <v>126.45</v>
      </c>
      <c r="J16" s="3">
        <v>126.45</v>
      </c>
      <c r="K16" s="3">
        <v>263.45</v>
      </c>
      <c r="L16" s="3">
        <v>268.73</v>
      </c>
      <c r="M16" s="3">
        <v>277.97000000000003</v>
      </c>
      <c r="N16" s="3">
        <v>277.97000000000003</v>
      </c>
      <c r="O16" s="3">
        <v>287.23</v>
      </c>
      <c r="P16" s="3">
        <v>287.23</v>
      </c>
      <c r="Q16" s="3">
        <v>296.64999999999998</v>
      </c>
      <c r="R16" s="3">
        <v>296.64999999999998</v>
      </c>
      <c r="S16" s="3">
        <v>306.07</v>
      </c>
      <c r="T16" s="3">
        <v>459.1</v>
      </c>
      <c r="U16" s="3">
        <v>473.23</v>
      </c>
      <c r="V16" s="3">
        <v>473.23</v>
      </c>
      <c r="W16" s="3">
        <v>487.36</v>
      </c>
      <c r="X16" s="3">
        <v>487.36</v>
      </c>
      <c r="Y16" s="3">
        <v>501.26</v>
      </c>
      <c r="Z16" s="3">
        <v>501.26</v>
      </c>
      <c r="AA16" s="3">
        <v>515.11</v>
      </c>
      <c r="AB16" s="3">
        <v>515.11</v>
      </c>
      <c r="AC16" s="3">
        <v>528.96</v>
      </c>
      <c r="AD16" s="3">
        <v>528.96</v>
      </c>
      <c r="AE16" s="3">
        <v>528.96</v>
      </c>
      <c r="AF16" s="3">
        <v>528.96</v>
      </c>
      <c r="AG16" s="3">
        <v>528.96</v>
      </c>
      <c r="AH16" s="3">
        <v>528.96</v>
      </c>
      <c r="AI16" s="3">
        <v>528.96</v>
      </c>
      <c r="AJ16" s="3">
        <v>528.96</v>
      </c>
      <c r="AK16" s="3">
        <v>528.96</v>
      </c>
      <c r="AL16" s="3">
        <v>528.96</v>
      </c>
      <c r="AM16" s="3">
        <v>528.96</v>
      </c>
      <c r="AN16" s="3">
        <v>528.96</v>
      </c>
      <c r="AO16" s="3">
        <v>528.96</v>
      </c>
      <c r="AP16" s="3">
        <v>528.96</v>
      </c>
      <c r="AQ16" s="3">
        <v>528.96</v>
      </c>
      <c r="AR16" s="3">
        <v>528.96</v>
      </c>
      <c r="AS16" s="3">
        <v>528.96</v>
      </c>
      <c r="AT16" s="3">
        <v>528.96</v>
      </c>
      <c r="AU16" s="3">
        <v>528.96</v>
      </c>
      <c r="AV16" s="3">
        <v>528.96</v>
      </c>
      <c r="AW16" s="3">
        <v>528.96</v>
      </c>
    </row>
    <row r="17" spans="1:49" x14ac:dyDescent="0.25">
      <c r="A17" t="s">
        <v>16</v>
      </c>
      <c r="B17" s="3">
        <v>108.96</v>
      </c>
      <c r="C17" s="3">
        <v>117.54</v>
      </c>
      <c r="D17" s="3">
        <v>117.54</v>
      </c>
      <c r="E17" s="3">
        <v>119.52</v>
      </c>
      <c r="F17" s="3">
        <v>119.52</v>
      </c>
      <c r="G17" s="3">
        <v>122.16</v>
      </c>
      <c r="H17" s="3">
        <v>122.16</v>
      </c>
      <c r="I17" s="3">
        <v>127.44</v>
      </c>
      <c r="J17" s="3">
        <v>127.44</v>
      </c>
      <c r="K17" s="3">
        <v>265.43</v>
      </c>
      <c r="L17" s="3">
        <v>270.70999999999998</v>
      </c>
      <c r="M17" s="3">
        <v>279.94</v>
      </c>
      <c r="N17" s="3">
        <v>279.94</v>
      </c>
      <c r="O17" s="3">
        <v>289.25</v>
      </c>
      <c r="P17" s="3">
        <v>289.25</v>
      </c>
      <c r="Q17" s="3">
        <v>298.67</v>
      </c>
      <c r="R17" s="3">
        <v>298.67</v>
      </c>
      <c r="S17" s="3">
        <v>308.08999999999997</v>
      </c>
      <c r="T17" s="3">
        <v>462.13</v>
      </c>
      <c r="U17" s="3">
        <v>476.26</v>
      </c>
      <c r="V17" s="3">
        <v>476.26</v>
      </c>
      <c r="W17" s="3">
        <v>490.37</v>
      </c>
      <c r="X17" s="3">
        <v>490.37</v>
      </c>
      <c r="Y17" s="3">
        <v>504.23</v>
      </c>
      <c r="Z17" s="3">
        <v>504.23</v>
      </c>
      <c r="AA17" s="3">
        <v>518.08000000000004</v>
      </c>
      <c r="AB17" s="3">
        <v>518.08000000000004</v>
      </c>
      <c r="AC17" s="3">
        <v>531.92999999999995</v>
      </c>
      <c r="AD17" s="3">
        <v>531.92999999999995</v>
      </c>
      <c r="AE17" s="3">
        <v>545.78</v>
      </c>
      <c r="AF17" s="3">
        <v>545.78</v>
      </c>
      <c r="AG17" s="3">
        <v>545.78</v>
      </c>
      <c r="AH17" s="3">
        <v>545.78</v>
      </c>
      <c r="AI17" s="3">
        <v>545.78</v>
      </c>
      <c r="AJ17" s="3">
        <v>545.78</v>
      </c>
      <c r="AK17" s="3">
        <v>545.78</v>
      </c>
      <c r="AL17" s="3">
        <v>545.78</v>
      </c>
      <c r="AM17" s="3">
        <v>545.78</v>
      </c>
      <c r="AN17" s="3">
        <v>545.78</v>
      </c>
      <c r="AO17" s="3">
        <v>545.78</v>
      </c>
      <c r="AP17" s="3">
        <v>545.78</v>
      </c>
      <c r="AQ17" s="3">
        <v>545.78</v>
      </c>
      <c r="AR17" s="3">
        <v>545.78</v>
      </c>
      <c r="AS17" s="3">
        <v>545.78</v>
      </c>
      <c r="AT17" s="3">
        <v>545.78</v>
      </c>
      <c r="AU17" s="3">
        <v>545.78</v>
      </c>
      <c r="AV17" s="3">
        <v>545.78</v>
      </c>
      <c r="AW17" s="3">
        <v>545.78</v>
      </c>
    </row>
    <row r="18" spans="1:49" x14ac:dyDescent="0.25">
      <c r="A18" t="s">
        <v>17</v>
      </c>
      <c r="B18" s="3">
        <v>108.96</v>
      </c>
      <c r="C18" s="3">
        <v>117.21</v>
      </c>
      <c r="D18" s="3">
        <v>117.21</v>
      </c>
      <c r="E18" s="3">
        <v>119.19</v>
      </c>
      <c r="F18" s="3">
        <v>119.19</v>
      </c>
      <c r="G18" s="3">
        <v>121.17</v>
      </c>
      <c r="H18" s="3">
        <v>121.17</v>
      </c>
      <c r="I18" s="3">
        <v>123.15</v>
      </c>
      <c r="J18" s="3">
        <v>123.15</v>
      </c>
      <c r="K18" s="3">
        <v>250.26</v>
      </c>
      <c r="L18" s="3">
        <v>255.54</v>
      </c>
      <c r="M18" s="3">
        <v>260.81</v>
      </c>
      <c r="N18" s="3">
        <v>260.81</v>
      </c>
      <c r="O18" s="3">
        <v>266.08999999999997</v>
      </c>
      <c r="P18" s="3">
        <v>266.08999999999997</v>
      </c>
      <c r="Q18" s="3">
        <v>271.37</v>
      </c>
      <c r="R18" s="3">
        <v>271.37</v>
      </c>
      <c r="S18" s="3">
        <v>276.64999999999998</v>
      </c>
      <c r="T18" s="3">
        <v>414.97</v>
      </c>
      <c r="U18" s="3">
        <v>422.89</v>
      </c>
      <c r="V18" s="3">
        <v>422.89</v>
      </c>
      <c r="W18" s="3">
        <v>430.84</v>
      </c>
      <c r="X18" s="3">
        <v>430.84</v>
      </c>
      <c r="Y18" s="3">
        <v>438.92</v>
      </c>
      <c r="Z18" s="3">
        <v>438.92</v>
      </c>
      <c r="AA18" s="3">
        <v>446.99</v>
      </c>
      <c r="AB18" s="3">
        <v>446.99</v>
      </c>
      <c r="AC18" s="3">
        <v>455.06</v>
      </c>
      <c r="AD18" s="3">
        <v>455.06</v>
      </c>
      <c r="AE18" s="3">
        <v>463.14</v>
      </c>
      <c r="AF18" s="3">
        <v>463.14</v>
      </c>
      <c r="AG18" s="3">
        <v>471.21</v>
      </c>
      <c r="AH18" s="3">
        <v>471.21</v>
      </c>
      <c r="AI18" s="3">
        <v>471.21</v>
      </c>
      <c r="AJ18" s="3">
        <v>471.21</v>
      </c>
      <c r="AK18" s="3">
        <v>471.21</v>
      </c>
      <c r="AL18" s="3">
        <v>471.21</v>
      </c>
      <c r="AM18" s="3">
        <v>471.21</v>
      </c>
      <c r="AN18" s="3">
        <v>471.21</v>
      </c>
      <c r="AO18" s="3">
        <v>471.21</v>
      </c>
      <c r="AP18" s="3">
        <v>471.21</v>
      </c>
      <c r="AQ18" s="3">
        <v>471.21</v>
      </c>
      <c r="AR18" s="3">
        <v>471.21</v>
      </c>
      <c r="AS18" s="3">
        <v>471.21</v>
      </c>
      <c r="AT18" s="3">
        <v>471.21</v>
      </c>
      <c r="AU18" s="3">
        <v>471.21</v>
      </c>
      <c r="AV18" s="3">
        <v>471.21</v>
      </c>
      <c r="AW18" s="3">
        <v>471.21</v>
      </c>
    </row>
    <row r="19" spans="1:49" x14ac:dyDescent="0.25">
      <c r="A19" t="s">
        <v>18</v>
      </c>
      <c r="B19" s="3">
        <v>108.96</v>
      </c>
      <c r="C19" s="3">
        <v>117.21</v>
      </c>
      <c r="D19" s="3">
        <v>117.21</v>
      </c>
      <c r="E19" s="3">
        <v>119.19</v>
      </c>
      <c r="F19" s="3">
        <v>119.19</v>
      </c>
      <c r="G19" s="3">
        <v>121.17</v>
      </c>
      <c r="H19" s="3">
        <v>121.17</v>
      </c>
      <c r="I19" s="3">
        <v>137</v>
      </c>
      <c r="J19" s="3">
        <v>137</v>
      </c>
      <c r="K19" s="3">
        <v>277.97000000000003</v>
      </c>
      <c r="L19" s="3">
        <v>283.24</v>
      </c>
      <c r="M19" s="3">
        <v>288.58</v>
      </c>
      <c r="N19" s="3">
        <v>288.58</v>
      </c>
      <c r="O19" s="3">
        <v>293.95999999999998</v>
      </c>
      <c r="P19" s="3">
        <v>293.95999999999998</v>
      </c>
      <c r="Q19" s="3">
        <v>299.33999999999997</v>
      </c>
      <c r="R19" s="3">
        <v>299.33999999999997</v>
      </c>
      <c r="S19" s="3">
        <v>304.72000000000003</v>
      </c>
      <c r="T19" s="3">
        <v>457.08</v>
      </c>
      <c r="U19" s="3">
        <v>465.16</v>
      </c>
      <c r="V19" s="3">
        <v>465.16</v>
      </c>
      <c r="W19" s="3">
        <v>473.23</v>
      </c>
      <c r="X19" s="3">
        <v>473.23</v>
      </c>
      <c r="Y19" s="3">
        <v>481.3</v>
      </c>
      <c r="Z19" s="3">
        <v>481.3</v>
      </c>
      <c r="AA19" s="3">
        <v>489.38</v>
      </c>
      <c r="AB19" s="3">
        <v>489.38</v>
      </c>
      <c r="AC19" s="3">
        <v>497.29</v>
      </c>
      <c r="AD19" s="3">
        <v>497.29</v>
      </c>
      <c r="AE19" s="3">
        <v>505.21</v>
      </c>
      <c r="AF19" s="3">
        <v>505.21</v>
      </c>
      <c r="AG19" s="3">
        <v>513.12</v>
      </c>
      <c r="AH19" s="3">
        <v>513.12</v>
      </c>
      <c r="AI19" s="3">
        <v>513.12</v>
      </c>
      <c r="AJ19" s="3">
        <v>513.12</v>
      </c>
      <c r="AK19" s="3">
        <v>513.12</v>
      </c>
      <c r="AL19" s="3">
        <v>513.12</v>
      </c>
      <c r="AM19" s="3">
        <v>513.12</v>
      </c>
      <c r="AN19" s="3">
        <v>513.12</v>
      </c>
      <c r="AO19" s="3">
        <v>513.12</v>
      </c>
      <c r="AP19" s="3">
        <v>513.12</v>
      </c>
      <c r="AQ19" s="3">
        <v>513.12</v>
      </c>
      <c r="AR19" s="3">
        <v>513.12</v>
      </c>
      <c r="AS19" s="3">
        <v>513.12</v>
      </c>
      <c r="AT19" s="3">
        <v>513.12</v>
      </c>
      <c r="AU19" s="3">
        <v>513.12</v>
      </c>
      <c r="AV19" s="3">
        <v>513.12</v>
      </c>
      <c r="AW19" s="3">
        <v>513.12</v>
      </c>
    </row>
    <row r="20" spans="1:49" x14ac:dyDescent="0.25">
      <c r="A20" t="s">
        <v>20</v>
      </c>
      <c r="B20" s="3">
        <v>110.28</v>
      </c>
      <c r="C20" s="3">
        <v>118.86</v>
      </c>
      <c r="D20" s="3">
        <v>118.86</v>
      </c>
      <c r="E20" s="3">
        <v>120.84</v>
      </c>
      <c r="F20" s="3">
        <v>120.84</v>
      </c>
      <c r="G20" s="3">
        <v>123.48</v>
      </c>
      <c r="H20" s="3">
        <v>123.48</v>
      </c>
      <c r="I20" s="3">
        <v>128.76</v>
      </c>
      <c r="J20" s="3">
        <v>128.76</v>
      </c>
      <c r="K20" s="3">
        <v>268.07</v>
      </c>
      <c r="L20" s="3">
        <v>273.35000000000002</v>
      </c>
      <c r="M20" s="3">
        <v>282.58</v>
      </c>
      <c r="N20" s="3">
        <v>282.58</v>
      </c>
      <c r="O20" s="3">
        <v>291.94</v>
      </c>
      <c r="P20" s="3">
        <v>291.94</v>
      </c>
      <c r="Q20" s="3">
        <v>301.36</v>
      </c>
      <c r="R20" s="3">
        <v>301.36</v>
      </c>
      <c r="S20" s="3">
        <v>310.77999999999997</v>
      </c>
      <c r="T20" s="3">
        <v>466.17</v>
      </c>
      <c r="U20" s="3">
        <v>480.3</v>
      </c>
      <c r="V20" s="3">
        <v>480.3</v>
      </c>
      <c r="W20" s="3">
        <v>494.33</v>
      </c>
      <c r="X20" s="3">
        <v>494.33</v>
      </c>
      <c r="Y20" s="3">
        <v>508.18</v>
      </c>
      <c r="Z20" s="3">
        <v>508.18</v>
      </c>
      <c r="AA20" s="3">
        <v>522.04</v>
      </c>
      <c r="AB20" s="3">
        <v>522.04</v>
      </c>
      <c r="AC20" s="3">
        <v>535.89</v>
      </c>
      <c r="AD20" s="3">
        <v>535.89</v>
      </c>
      <c r="AE20" s="3">
        <v>549.74</v>
      </c>
      <c r="AF20" s="3">
        <v>549.74</v>
      </c>
      <c r="AG20" s="3">
        <v>549.74</v>
      </c>
      <c r="AH20" s="3">
        <v>549.74</v>
      </c>
      <c r="AI20" s="3">
        <v>549.74</v>
      </c>
      <c r="AJ20" s="3">
        <v>549.74</v>
      </c>
      <c r="AK20" s="3">
        <v>549.74</v>
      </c>
      <c r="AL20" s="3">
        <v>549.74</v>
      </c>
      <c r="AM20" s="3">
        <v>549.74</v>
      </c>
      <c r="AN20" s="3">
        <v>549.74</v>
      </c>
      <c r="AO20" s="3">
        <v>549.74</v>
      </c>
      <c r="AP20" s="3">
        <v>549.74</v>
      </c>
      <c r="AQ20" s="3">
        <v>549.74</v>
      </c>
      <c r="AR20" s="3">
        <v>549.74</v>
      </c>
      <c r="AS20" s="3">
        <v>549.74</v>
      </c>
      <c r="AT20" s="3">
        <v>549.74</v>
      </c>
      <c r="AU20" s="3">
        <v>549.74</v>
      </c>
      <c r="AV20" s="3">
        <v>549.74</v>
      </c>
      <c r="AW20" s="3">
        <v>549.74</v>
      </c>
    </row>
    <row r="21" spans="1:49" x14ac:dyDescent="0.25">
      <c r="A21" t="s">
        <v>21</v>
      </c>
      <c r="B21" s="3">
        <v>112.92</v>
      </c>
      <c r="C21" s="3">
        <v>121.5</v>
      </c>
      <c r="D21" s="3">
        <v>121.5</v>
      </c>
      <c r="E21" s="3">
        <v>123.48</v>
      </c>
      <c r="F21" s="3">
        <v>123.48</v>
      </c>
      <c r="G21" s="3">
        <v>126.12</v>
      </c>
      <c r="H21" s="3">
        <v>126.12</v>
      </c>
      <c r="I21" s="3">
        <v>131.4</v>
      </c>
      <c r="J21" s="3">
        <v>131.4</v>
      </c>
      <c r="K21" s="3">
        <v>273.35000000000002</v>
      </c>
      <c r="L21" s="3">
        <v>278.62</v>
      </c>
      <c r="M21" s="3">
        <v>287.89999999999998</v>
      </c>
      <c r="N21" s="3">
        <v>287.89999999999998</v>
      </c>
      <c r="O21" s="3">
        <v>297.32</v>
      </c>
      <c r="P21" s="3">
        <v>297.32</v>
      </c>
      <c r="Q21" s="3">
        <v>306.74</v>
      </c>
      <c r="R21" s="3">
        <v>306.74</v>
      </c>
      <c r="S21" s="3">
        <v>316.16000000000003</v>
      </c>
      <c r="T21" s="3">
        <v>474.24</v>
      </c>
      <c r="U21" s="3">
        <v>488.37</v>
      </c>
      <c r="V21" s="3">
        <v>488.37</v>
      </c>
      <c r="W21" s="3">
        <v>502.25</v>
      </c>
      <c r="X21" s="3">
        <v>502.25</v>
      </c>
      <c r="Y21" s="3">
        <v>516.1</v>
      </c>
      <c r="Z21" s="3">
        <v>516.1</v>
      </c>
      <c r="AA21" s="3">
        <v>529.95000000000005</v>
      </c>
      <c r="AB21" s="3">
        <v>529.95000000000005</v>
      </c>
      <c r="AC21" s="3">
        <v>543.79999999999995</v>
      </c>
      <c r="AD21" s="3">
        <v>543.79999999999995</v>
      </c>
      <c r="AE21" s="3">
        <v>557.66</v>
      </c>
      <c r="AF21" s="3">
        <v>557.66</v>
      </c>
      <c r="AG21" s="3">
        <v>557.66</v>
      </c>
      <c r="AH21" s="3">
        <v>557.66</v>
      </c>
      <c r="AI21" s="3">
        <v>557.66</v>
      </c>
      <c r="AJ21" s="3">
        <v>557.66</v>
      </c>
      <c r="AK21" s="3">
        <v>557.66</v>
      </c>
      <c r="AL21" s="3">
        <v>557.66</v>
      </c>
      <c r="AM21" s="3">
        <v>557.66</v>
      </c>
      <c r="AN21" s="3">
        <v>557.66</v>
      </c>
      <c r="AO21" s="3">
        <v>557.66</v>
      </c>
      <c r="AP21" s="3">
        <v>557.66</v>
      </c>
      <c r="AQ21" s="3">
        <v>557.66</v>
      </c>
      <c r="AR21" s="3">
        <v>557.66</v>
      </c>
      <c r="AS21" s="3">
        <v>557.66</v>
      </c>
      <c r="AT21" s="3">
        <v>557.66</v>
      </c>
      <c r="AU21" s="3">
        <v>557.66</v>
      </c>
      <c r="AV21" s="3">
        <v>557.66</v>
      </c>
      <c r="AW21" s="3">
        <v>557.66</v>
      </c>
    </row>
    <row r="22" spans="1:49" x14ac:dyDescent="0.25">
      <c r="A22" t="s">
        <v>19</v>
      </c>
      <c r="B22" s="3">
        <v>112.92</v>
      </c>
      <c r="C22" s="3">
        <v>121.5</v>
      </c>
      <c r="D22" s="3">
        <v>121.5</v>
      </c>
      <c r="E22" s="3">
        <v>123.48</v>
      </c>
      <c r="F22" s="3">
        <v>123.48</v>
      </c>
      <c r="G22" s="3">
        <v>126.12</v>
      </c>
      <c r="H22" s="3">
        <v>126.12</v>
      </c>
      <c r="I22" s="3">
        <v>143.16999999999999</v>
      </c>
      <c r="J22" s="3">
        <v>143.16999999999999</v>
      </c>
      <c r="K22" s="3">
        <v>294.41000000000003</v>
      </c>
      <c r="L22" s="3">
        <v>299.79000000000002</v>
      </c>
      <c r="M22" s="3">
        <v>307.86</v>
      </c>
      <c r="N22" s="3">
        <v>307.86</v>
      </c>
      <c r="O22" s="3">
        <v>315.94</v>
      </c>
      <c r="P22" s="3">
        <v>315.94</v>
      </c>
      <c r="Q22" s="3">
        <v>324.01</v>
      </c>
      <c r="R22" s="3">
        <v>324.01</v>
      </c>
      <c r="S22" s="3">
        <v>331.97</v>
      </c>
      <c r="T22" s="3">
        <v>497.96</v>
      </c>
      <c r="U22" s="3">
        <v>509.83</v>
      </c>
      <c r="V22" s="3">
        <v>509.83</v>
      </c>
      <c r="W22" s="3">
        <v>521.70000000000005</v>
      </c>
      <c r="X22" s="3">
        <v>521.70000000000005</v>
      </c>
      <c r="Y22" s="3">
        <v>533.57000000000005</v>
      </c>
      <c r="Z22" s="3">
        <v>533.57000000000005</v>
      </c>
      <c r="AA22" s="3">
        <v>545.45000000000005</v>
      </c>
      <c r="AB22" s="3">
        <v>545.45000000000005</v>
      </c>
      <c r="AC22" s="3">
        <v>557.32000000000005</v>
      </c>
      <c r="AD22" s="3">
        <v>557.32000000000005</v>
      </c>
      <c r="AE22" s="3">
        <v>557.32000000000005</v>
      </c>
      <c r="AF22" s="3">
        <v>557.32000000000005</v>
      </c>
      <c r="AG22" s="3">
        <v>557.32000000000005</v>
      </c>
      <c r="AH22" s="3">
        <v>557.32000000000005</v>
      </c>
      <c r="AI22" s="3">
        <v>557.32000000000005</v>
      </c>
      <c r="AJ22" s="3">
        <v>557.32000000000005</v>
      </c>
      <c r="AK22" s="3">
        <v>557.32000000000005</v>
      </c>
      <c r="AL22" s="3">
        <v>557.32000000000005</v>
      </c>
      <c r="AM22" s="3">
        <v>557.32000000000005</v>
      </c>
      <c r="AN22" s="3">
        <v>557.32000000000005</v>
      </c>
      <c r="AO22" s="3">
        <v>557.32000000000005</v>
      </c>
      <c r="AP22" s="3">
        <v>557.32000000000005</v>
      </c>
      <c r="AQ22" s="3">
        <v>557.32000000000005</v>
      </c>
      <c r="AR22" s="3">
        <v>557.32000000000005</v>
      </c>
      <c r="AS22" s="3">
        <v>557.32000000000005</v>
      </c>
      <c r="AT22" s="3">
        <v>557.32000000000005</v>
      </c>
      <c r="AU22" s="3">
        <v>557.32000000000005</v>
      </c>
      <c r="AV22" s="3">
        <v>557.32000000000005</v>
      </c>
      <c r="AW22" s="3">
        <v>557.32000000000005</v>
      </c>
    </row>
    <row r="23" spans="1:49" x14ac:dyDescent="0.25">
      <c r="A23" t="s">
        <v>22</v>
      </c>
      <c r="B23" s="3">
        <v>113.58</v>
      </c>
      <c r="C23" s="3">
        <v>121.83</v>
      </c>
      <c r="D23" s="3">
        <v>121.83</v>
      </c>
      <c r="E23" s="3">
        <v>123.81</v>
      </c>
      <c r="F23" s="3">
        <v>123.81</v>
      </c>
      <c r="G23" s="3">
        <v>125.79</v>
      </c>
      <c r="H23" s="3">
        <v>125.79</v>
      </c>
      <c r="I23" s="3">
        <v>127.77</v>
      </c>
      <c r="J23" s="3">
        <v>127.77</v>
      </c>
      <c r="K23" s="3">
        <v>259.49</v>
      </c>
      <c r="L23" s="3">
        <v>264.77</v>
      </c>
      <c r="M23" s="3">
        <v>270.05</v>
      </c>
      <c r="N23" s="3">
        <v>270.05</v>
      </c>
      <c r="O23" s="3">
        <v>275.33</v>
      </c>
      <c r="P23" s="3">
        <v>275.33</v>
      </c>
      <c r="Q23" s="3">
        <v>280.60000000000002</v>
      </c>
      <c r="R23" s="3">
        <v>280.60000000000002</v>
      </c>
      <c r="S23" s="3">
        <v>285.88</v>
      </c>
      <c r="T23" s="3">
        <v>428.83</v>
      </c>
      <c r="U23" s="3">
        <v>436.9</v>
      </c>
      <c r="V23" s="3">
        <v>436.9</v>
      </c>
      <c r="W23" s="3">
        <v>444.97</v>
      </c>
      <c r="X23" s="3">
        <v>444.97</v>
      </c>
      <c r="Y23" s="3">
        <v>453.05</v>
      </c>
      <c r="Z23" s="3">
        <v>453.05</v>
      </c>
      <c r="AA23" s="3">
        <v>461.12</v>
      </c>
      <c r="AB23" s="3">
        <v>461.12</v>
      </c>
      <c r="AC23" s="3">
        <v>469.19</v>
      </c>
      <c r="AD23" s="3">
        <v>469.19</v>
      </c>
      <c r="AE23" s="3">
        <v>477.27</v>
      </c>
      <c r="AF23" s="3">
        <v>477.27</v>
      </c>
      <c r="AG23" s="3">
        <v>485.34</v>
      </c>
      <c r="AH23" s="3">
        <v>485.34</v>
      </c>
      <c r="AI23" s="3">
        <v>485.34</v>
      </c>
      <c r="AJ23" s="3">
        <v>485.34</v>
      </c>
      <c r="AK23" s="3">
        <v>485.34</v>
      </c>
      <c r="AL23" s="3">
        <v>485.34</v>
      </c>
      <c r="AM23" s="3">
        <v>485.34</v>
      </c>
      <c r="AN23" s="3">
        <v>485.34</v>
      </c>
      <c r="AO23" s="3">
        <v>485.34</v>
      </c>
      <c r="AP23" s="3">
        <v>485.34</v>
      </c>
      <c r="AQ23" s="3">
        <v>485.34</v>
      </c>
      <c r="AR23" s="3">
        <v>485.34</v>
      </c>
      <c r="AS23" s="3">
        <v>485.34</v>
      </c>
      <c r="AT23" s="3">
        <v>485.34</v>
      </c>
      <c r="AU23" s="3">
        <v>485.34</v>
      </c>
      <c r="AV23" s="3">
        <v>485.34</v>
      </c>
      <c r="AW23" s="3">
        <v>485.34</v>
      </c>
    </row>
    <row r="24" spans="1:49" x14ac:dyDescent="0.25">
      <c r="A24" t="s">
        <v>23</v>
      </c>
      <c r="B24" s="3">
        <v>116.05</v>
      </c>
      <c r="C24" s="3">
        <v>123.68</v>
      </c>
      <c r="D24" s="3">
        <v>124.25</v>
      </c>
      <c r="E24" s="3">
        <v>124.82</v>
      </c>
      <c r="F24" s="3">
        <v>125.39</v>
      </c>
      <c r="G24" s="3">
        <v>125.97</v>
      </c>
      <c r="H24" s="3">
        <v>126.54</v>
      </c>
      <c r="I24" s="3">
        <v>127.11</v>
      </c>
      <c r="J24" s="3">
        <v>127.68</v>
      </c>
      <c r="K24" s="3">
        <v>256.49</v>
      </c>
      <c r="L24" s="3">
        <v>263.27</v>
      </c>
      <c r="M24" s="3">
        <v>264.41000000000003</v>
      </c>
      <c r="N24" s="3">
        <v>265.55</v>
      </c>
      <c r="O24" s="3">
        <v>266.69</v>
      </c>
      <c r="P24" s="3">
        <v>267.83</v>
      </c>
      <c r="Q24" s="3">
        <v>268.97000000000003</v>
      </c>
      <c r="R24" s="3">
        <v>270.11</v>
      </c>
      <c r="S24" s="3">
        <v>271.25</v>
      </c>
      <c r="T24" s="3">
        <v>408.59</v>
      </c>
      <c r="U24" s="3">
        <v>410.3</v>
      </c>
      <c r="V24" s="3">
        <v>412.01</v>
      </c>
      <c r="W24" s="3">
        <v>413.73</v>
      </c>
      <c r="X24" s="3">
        <v>415.44</v>
      </c>
      <c r="Y24" s="3">
        <v>417.15</v>
      </c>
      <c r="Z24" s="3">
        <v>418.86</v>
      </c>
      <c r="AA24" s="3">
        <v>420.57</v>
      </c>
      <c r="AB24" s="3">
        <v>422.28</v>
      </c>
      <c r="AC24" s="3">
        <v>423.99</v>
      </c>
      <c r="AD24" s="3">
        <v>423.99</v>
      </c>
      <c r="AE24" s="3">
        <v>423.99</v>
      </c>
      <c r="AF24" s="3">
        <v>423.99</v>
      </c>
      <c r="AG24" s="3">
        <v>423.99</v>
      </c>
      <c r="AH24" s="3">
        <v>423.99</v>
      </c>
      <c r="AI24" s="3">
        <v>423.99</v>
      </c>
      <c r="AJ24" s="3">
        <v>423.99</v>
      </c>
      <c r="AK24" s="3">
        <v>423.99</v>
      </c>
      <c r="AL24" s="3">
        <v>423.99</v>
      </c>
      <c r="AM24" s="3">
        <v>423.99</v>
      </c>
      <c r="AN24" s="3">
        <v>423.99</v>
      </c>
      <c r="AO24" s="3">
        <v>423.99</v>
      </c>
      <c r="AP24" s="3">
        <v>423.99</v>
      </c>
      <c r="AQ24" s="3">
        <v>423.99</v>
      </c>
      <c r="AR24" s="3">
        <v>423.99</v>
      </c>
      <c r="AS24" s="3">
        <v>423.99</v>
      </c>
      <c r="AT24" s="3">
        <v>423.99</v>
      </c>
      <c r="AU24" s="3">
        <v>423.99</v>
      </c>
      <c r="AV24" s="3">
        <v>423.99</v>
      </c>
      <c r="AW24" s="3">
        <v>423.99</v>
      </c>
    </row>
    <row r="25" spans="1:49" x14ac:dyDescent="0.25">
      <c r="A25" t="s">
        <v>24</v>
      </c>
      <c r="B25" s="3">
        <v>116.22</v>
      </c>
      <c r="C25" s="3">
        <v>124.8</v>
      </c>
      <c r="D25" s="3">
        <v>124.8</v>
      </c>
      <c r="E25" s="3">
        <v>126.78</v>
      </c>
      <c r="F25" s="3">
        <v>126.78</v>
      </c>
      <c r="G25" s="3">
        <v>129.41999999999999</v>
      </c>
      <c r="H25" s="3">
        <v>129.41999999999999</v>
      </c>
      <c r="I25" s="3">
        <v>134.69</v>
      </c>
      <c r="J25" s="3">
        <v>134.69</v>
      </c>
      <c r="K25" s="3">
        <v>279.94</v>
      </c>
      <c r="L25" s="3">
        <v>285.22000000000003</v>
      </c>
      <c r="M25" s="3">
        <v>294.63</v>
      </c>
      <c r="N25" s="3">
        <v>294.63</v>
      </c>
      <c r="O25" s="3">
        <v>304.05</v>
      </c>
      <c r="P25" s="3">
        <v>304.05</v>
      </c>
      <c r="Q25" s="3">
        <v>313.47000000000003</v>
      </c>
      <c r="R25" s="3">
        <v>313.47000000000003</v>
      </c>
      <c r="S25" s="3">
        <v>322.89</v>
      </c>
      <c r="T25" s="3">
        <v>484.33</v>
      </c>
      <c r="U25" s="3">
        <v>498.29</v>
      </c>
      <c r="V25" s="3">
        <v>498.29</v>
      </c>
      <c r="W25" s="3">
        <v>512.14</v>
      </c>
      <c r="X25" s="3">
        <v>512.14</v>
      </c>
      <c r="Y25" s="3">
        <v>525.99</v>
      </c>
      <c r="Z25" s="3">
        <v>525.99</v>
      </c>
      <c r="AA25" s="3">
        <v>539.85</v>
      </c>
      <c r="AB25" s="3">
        <v>539.85</v>
      </c>
      <c r="AC25" s="3">
        <v>553.70000000000005</v>
      </c>
      <c r="AD25" s="3">
        <v>553.70000000000005</v>
      </c>
      <c r="AE25" s="3">
        <v>567.54999999999995</v>
      </c>
      <c r="AF25" s="3">
        <v>567.54999999999995</v>
      </c>
      <c r="AG25" s="3">
        <v>567.54999999999995</v>
      </c>
      <c r="AH25" s="3">
        <v>567.54999999999995</v>
      </c>
      <c r="AI25" s="3">
        <v>567.54999999999995</v>
      </c>
      <c r="AJ25" s="3">
        <v>567.54999999999995</v>
      </c>
      <c r="AK25" s="3">
        <v>567.54999999999995</v>
      </c>
      <c r="AL25" s="3">
        <v>567.54999999999995</v>
      </c>
      <c r="AM25" s="3">
        <v>567.54999999999995</v>
      </c>
      <c r="AN25" s="3">
        <v>567.54999999999995</v>
      </c>
      <c r="AO25" s="3">
        <v>567.54999999999995</v>
      </c>
      <c r="AP25" s="3">
        <v>567.54999999999995</v>
      </c>
      <c r="AQ25" s="3">
        <v>567.54999999999995</v>
      </c>
      <c r="AR25" s="3">
        <v>567.54999999999995</v>
      </c>
      <c r="AS25" s="3">
        <v>567.54999999999995</v>
      </c>
      <c r="AT25" s="3">
        <v>567.54999999999995</v>
      </c>
      <c r="AU25" s="3">
        <v>567.54999999999995</v>
      </c>
      <c r="AV25" s="3">
        <v>567.54999999999995</v>
      </c>
      <c r="AW25" s="3">
        <v>567.54999999999995</v>
      </c>
    </row>
    <row r="26" spans="1:49" x14ac:dyDescent="0.25">
      <c r="A26" t="s">
        <v>25</v>
      </c>
      <c r="B26" s="3">
        <v>118.2</v>
      </c>
      <c r="C26" s="3">
        <v>126.45</v>
      </c>
      <c r="D26" s="3">
        <v>126.45</v>
      </c>
      <c r="E26" s="3">
        <v>128.43</v>
      </c>
      <c r="F26" s="3">
        <v>128.43</v>
      </c>
      <c r="G26" s="3">
        <v>130.41</v>
      </c>
      <c r="H26" s="3">
        <v>130.41</v>
      </c>
      <c r="I26" s="3">
        <v>132.38999999999999</v>
      </c>
      <c r="J26" s="3">
        <v>132.38999999999999</v>
      </c>
      <c r="K26" s="3">
        <v>268.73</v>
      </c>
      <c r="L26" s="3">
        <v>274.01</v>
      </c>
      <c r="M26" s="3">
        <v>279.29000000000002</v>
      </c>
      <c r="N26" s="3">
        <v>279.29000000000002</v>
      </c>
      <c r="O26" s="3">
        <v>284.56</v>
      </c>
      <c r="P26" s="3">
        <v>284.56</v>
      </c>
      <c r="Q26" s="3">
        <v>289.92</v>
      </c>
      <c r="R26" s="3">
        <v>289.92</v>
      </c>
      <c r="S26" s="3">
        <v>295.3</v>
      </c>
      <c r="T26" s="3">
        <v>442.95</v>
      </c>
      <c r="U26" s="3">
        <v>451.03</v>
      </c>
      <c r="V26" s="3">
        <v>451.03</v>
      </c>
      <c r="W26" s="3">
        <v>459.1</v>
      </c>
      <c r="X26" s="3">
        <v>459.1</v>
      </c>
      <c r="Y26" s="3">
        <v>467.17</v>
      </c>
      <c r="Z26" s="3">
        <v>467.17</v>
      </c>
      <c r="AA26" s="3">
        <v>475.25</v>
      </c>
      <c r="AB26" s="3">
        <v>475.25</v>
      </c>
      <c r="AC26" s="3">
        <v>483.32</v>
      </c>
      <c r="AD26" s="3">
        <v>483.32</v>
      </c>
      <c r="AE26" s="3">
        <v>491.36</v>
      </c>
      <c r="AF26" s="3">
        <v>491.36</v>
      </c>
      <c r="AG26" s="3">
        <v>499.27</v>
      </c>
      <c r="AH26" s="3">
        <v>499.27</v>
      </c>
      <c r="AI26" s="3">
        <v>499.27</v>
      </c>
      <c r="AJ26" s="3">
        <v>499.27</v>
      </c>
      <c r="AK26" s="3">
        <v>499.27</v>
      </c>
      <c r="AL26" s="3">
        <v>499.27</v>
      </c>
      <c r="AM26" s="3">
        <v>499.27</v>
      </c>
      <c r="AN26" s="3">
        <v>499.27</v>
      </c>
      <c r="AO26" s="3">
        <v>499.27</v>
      </c>
      <c r="AP26" s="3">
        <v>499.27</v>
      </c>
      <c r="AQ26" s="3">
        <v>499.27</v>
      </c>
      <c r="AR26" s="3">
        <v>499.27</v>
      </c>
      <c r="AS26" s="3">
        <v>499.27</v>
      </c>
      <c r="AT26" s="3">
        <v>499.27</v>
      </c>
      <c r="AU26" s="3">
        <v>499.27</v>
      </c>
      <c r="AV26" s="3">
        <v>499.27</v>
      </c>
      <c r="AW26" s="3">
        <v>499.27</v>
      </c>
    </row>
    <row r="27" spans="1:49" x14ac:dyDescent="0.25">
      <c r="A27" t="s">
        <v>26</v>
      </c>
      <c r="B27" s="3">
        <v>101.85</v>
      </c>
      <c r="C27" s="3">
        <v>110.42</v>
      </c>
      <c r="D27" s="3">
        <v>111.38</v>
      </c>
      <c r="E27" s="3">
        <v>112.33</v>
      </c>
      <c r="F27" s="3">
        <v>113.29</v>
      </c>
      <c r="G27" s="3">
        <v>114.25</v>
      </c>
      <c r="H27" s="3">
        <v>116.55</v>
      </c>
      <c r="I27" s="3">
        <v>118.86</v>
      </c>
      <c r="J27" s="3">
        <v>121.17</v>
      </c>
      <c r="K27" s="3">
        <v>246.96</v>
      </c>
      <c r="L27" s="3">
        <v>256.86</v>
      </c>
      <c r="M27" s="3">
        <v>261.48</v>
      </c>
      <c r="N27" s="3">
        <v>266.08999999999997</v>
      </c>
      <c r="O27" s="3">
        <v>270.70999999999998</v>
      </c>
      <c r="P27" s="3">
        <v>275.33</v>
      </c>
      <c r="Q27" s="3">
        <v>279.95</v>
      </c>
      <c r="R27" s="3">
        <v>284.57</v>
      </c>
      <c r="S27" s="3">
        <v>289.25</v>
      </c>
      <c r="T27" s="3">
        <v>440.94</v>
      </c>
      <c r="U27" s="3">
        <v>448</v>
      </c>
      <c r="V27" s="3">
        <v>455.06</v>
      </c>
      <c r="W27" s="3">
        <v>462.13</v>
      </c>
      <c r="X27" s="3">
        <v>469.19</v>
      </c>
      <c r="Y27" s="3">
        <v>476.25</v>
      </c>
      <c r="Z27" s="3">
        <v>483.32</v>
      </c>
      <c r="AA27" s="3">
        <v>490.36</v>
      </c>
      <c r="AB27" s="3">
        <v>497.29</v>
      </c>
      <c r="AC27" s="3">
        <v>504.21</v>
      </c>
      <c r="AD27" s="3">
        <v>511.14</v>
      </c>
      <c r="AE27" s="3">
        <v>518.05999999999995</v>
      </c>
      <c r="AF27" s="3">
        <v>518.05999999999995</v>
      </c>
      <c r="AG27" s="3">
        <v>518.05999999999995</v>
      </c>
      <c r="AH27" s="3">
        <v>518.05999999999995</v>
      </c>
      <c r="AI27" s="3">
        <v>518.05999999999995</v>
      </c>
      <c r="AJ27" s="3">
        <v>518.05999999999995</v>
      </c>
      <c r="AK27" s="3">
        <v>518.05999999999995</v>
      </c>
      <c r="AL27" s="3">
        <v>518.05999999999995</v>
      </c>
      <c r="AM27" s="3">
        <v>518.05999999999995</v>
      </c>
      <c r="AN27" s="3">
        <v>518.05999999999995</v>
      </c>
      <c r="AO27" s="3">
        <v>518.05999999999995</v>
      </c>
      <c r="AP27" s="3">
        <v>518.05999999999995</v>
      </c>
      <c r="AQ27" s="3">
        <v>518.05999999999995</v>
      </c>
      <c r="AR27" s="3">
        <v>518.05999999999995</v>
      </c>
      <c r="AS27" s="3">
        <v>518.05999999999995</v>
      </c>
      <c r="AT27" s="3">
        <v>518.05999999999995</v>
      </c>
      <c r="AU27" s="3">
        <v>518.05999999999995</v>
      </c>
      <c r="AV27" s="3">
        <v>518.05999999999995</v>
      </c>
      <c r="AW27" s="3">
        <v>518.05999999999995</v>
      </c>
    </row>
    <row r="28" spans="1:49" x14ac:dyDescent="0.25">
      <c r="A28" t="s">
        <v>27</v>
      </c>
      <c r="B28" s="3">
        <v>119.52</v>
      </c>
      <c r="C28" s="3">
        <v>128.1</v>
      </c>
      <c r="D28" s="3">
        <v>128.1</v>
      </c>
      <c r="E28" s="3">
        <v>130.08000000000001</v>
      </c>
      <c r="F28" s="3">
        <v>130.08000000000001</v>
      </c>
      <c r="G28" s="3">
        <v>132.72</v>
      </c>
      <c r="H28" s="3">
        <v>132.72</v>
      </c>
      <c r="I28" s="3">
        <v>137.99</v>
      </c>
      <c r="J28" s="3">
        <v>137.99</v>
      </c>
      <c r="K28" s="3">
        <v>286.56</v>
      </c>
      <c r="L28" s="3">
        <v>291.94</v>
      </c>
      <c r="M28" s="3">
        <v>301.36</v>
      </c>
      <c r="N28" s="3">
        <v>301.36</v>
      </c>
      <c r="O28" s="3">
        <v>310.77999999999997</v>
      </c>
      <c r="P28" s="3">
        <v>310.77999999999997</v>
      </c>
      <c r="Q28" s="3">
        <v>320.2</v>
      </c>
      <c r="R28" s="3">
        <v>320.2</v>
      </c>
      <c r="S28" s="3">
        <v>329.55</v>
      </c>
      <c r="T28" s="3">
        <v>494.33</v>
      </c>
      <c r="U28" s="3">
        <v>508.18</v>
      </c>
      <c r="V28" s="3">
        <v>508.18</v>
      </c>
      <c r="W28" s="3">
        <v>522.03</v>
      </c>
      <c r="X28" s="3">
        <v>522.03</v>
      </c>
      <c r="Y28" s="3">
        <v>535.89</v>
      </c>
      <c r="Z28" s="3">
        <v>535.89</v>
      </c>
      <c r="AA28" s="3">
        <v>549.74</v>
      </c>
      <c r="AB28" s="3">
        <v>549.74</v>
      </c>
      <c r="AC28" s="3">
        <v>563.59</v>
      </c>
      <c r="AD28" s="3">
        <v>563.59</v>
      </c>
      <c r="AE28" s="3">
        <v>577.44000000000005</v>
      </c>
      <c r="AF28" s="3">
        <v>577.44000000000005</v>
      </c>
      <c r="AG28" s="3">
        <v>577.44000000000005</v>
      </c>
      <c r="AH28" s="3">
        <v>577.44000000000005</v>
      </c>
      <c r="AI28" s="3">
        <v>577.44000000000005</v>
      </c>
      <c r="AJ28" s="3">
        <v>577.44000000000005</v>
      </c>
      <c r="AK28" s="3">
        <v>577.44000000000005</v>
      </c>
      <c r="AL28" s="3">
        <v>577.44000000000005</v>
      </c>
      <c r="AM28" s="3">
        <v>577.44000000000005</v>
      </c>
      <c r="AN28" s="3">
        <v>577.44000000000005</v>
      </c>
      <c r="AO28" s="3">
        <v>577.44000000000005</v>
      </c>
      <c r="AP28" s="3">
        <v>577.44000000000005</v>
      </c>
      <c r="AQ28" s="3">
        <v>577.44000000000005</v>
      </c>
      <c r="AR28" s="3">
        <v>577.44000000000005</v>
      </c>
      <c r="AS28" s="3">
        <v>577.44000000000005</v>
      </c>
      <c r="AT28" s="3">
        <v>577.44000000000005</v>
      </c>
      <c r="AU28" s="3">
        <v>577.44000000000005</v>
      </c>
      <c r="AV28" s="3">
        <v>577.44000000000005</v>
      </c>
      <c r="AW28" s="3">
        <v>577.44000000000005</v>
      </c>
    </row>
    <row r="29" spans="1:49" x14ac:dyDescent="0.25">
      <c r="A29" t="s">
        <v>28</v>
      </c>
      <c r="B29" s="3">
        <v>120.29</v>
      </c>
      <c r="C29" s="3">
        <v>128.54</v>
      </c>
      <c r="D29" s="3">
        <v>128.54</v>
      </c>
      <c r="E29" s="3">
        <v>130.52000000000001</v>
      </c>
      <c r="F29" s="3">
        <v>130.52000000000001</v>
      </c>
      <c r="G29" s="3">
        <v>132.5</v>
      </c>
      <c r="H29" s="3">
        <v>132.5</v>
      </c>
      <c r="I29" s="3">
        <v>134.47</v>
      </c>
      <c r="J29" s="3">
        <v>134.47</v>
      </c>
      <c r="K29" s="3">
        <v>272.91000000000003</v>
      </c>
      <c r="L29" s="3">
        <v>278.19</v>
      </c>
      <c r="M29" s="3">
        <v>283.45999999999998</v>
      </c>
      <c r="N29" s="3">
        <v>283.45999999999998</v>
      </c>
      <c r="O29" s="3">
        <v>288.8</v>
      </c>
      <c r="P29" s="3">
        <v>288.8</v>
      </c>
      <c r="Q29" s="3">
        <v>294.18</v>
      </c>
      <c r="R29" s="3">
        <v>294.18</v>
      </c>
      <c r="S29" s="3">
        <v>299.56</v>
      </c>
      <c r="T29" s="3">
        <v>449.35</v>
      </c>
      <c r="U29" s="3">
        <v>457.42</v>
      </c>
      <c r="V29" s="3">
        <v>457.42</v>
      </c>
      <c r="W29" s="3">
        <v>465.49</v>
      </c>
      <c r="X29" s="3">
        <v>465.49</v>
      </c>
      <c r="Y29" s="3">
        <v>473.57</v>
      </c>
      <c r="Z29" s="3">
        <v>473.57</v>
      </c>
      <c r="AA29" s="3">
        <v>481.64</v>
      </c>
      <c r="AB29" s="3">
        <v>481.64</v>
      </c>
      <c r="AC29" s="3">
        <v>489.71</v>
      </c>
      <c r="AD29" s="3">
        <v>489.71</v>
      </c>
      <c r="AE29" s="3">
        <v>497.62</v>
      </c>
      <c r="AF29" s="3">
        <v>497.62</v>
      </c>
      <c r="AG29" s="3">
        <v>505.54</v>
      </c>
      <c r="AH29" s="3">
        <v>505.54</v>
      </c>
      <c r="AI29" s="3">
        <v>505.54</v>
      </c>
      <c r="AJ29" s="3">
        <v>505.54</v>
      </c>
      <c r="AK29" s="3">
        <v>505.54</v>
      </c>
      <c r="AL29" s="3">
        <v>505.54</v>
      </c>
      <c r="AM29" s="3">
        <v>505.54</v>
      </c>
      <c r="AN29" s="3">
        <v>505.54</v>
      </c>
      <c r="AO29" s="3">
        <v>505.54</v>
      </c>
      <c r="AP29" s="3">
        <v>505.54</v>
      </c>
      <c r="AQ29" s="3">
        <v>505.54</v>
      </c>
      <c r="AR29" s="3">
        <v>505.54</v>
      </c>
      <c r="AS29" s="3">
        <v>505.54</v>
      </c>
      <c r="AT29" s="3">
        <v>505.54</v>
      </c>
      <c r="AU29" s="3">
        <v>505.54</v>
      </c>
      <c r="AV29" s="3">
        <v>505.54</v>
      </c>
      <c r="AW29" s="3">
        <v>505.54</v>
      </c>
    </row>
    <row r="30" spans="1:49" x14ac:dyDescent="0.25">
      <c r="A30" t="s">
        <v>29</v>
      </c>
      <c r="B30" s="3">
        <v>122.38</v>
      </c>
      <c r="C30" s="3">
        <v>131.29</v>
      </c>
      <c r="D30" s="3">
        <v>131.29</v>
      </c>
      <c r="E30" s="3">
        <v>135.24</v>
      </c>
      <c r="F30" s="3">
        <v>135.24</v>
      </c>
      <c r="G30" s="3">
        <v>139.19999999999999</v>
      </c>
      <c r="H30" s="3">
        <v>139.19999999999999</v>
      </c>
      <c r="I30" s="3">
        <v>143.16999999999999</v>
      </c>
      <c r="J30" s="3">
        <v>143.16999999999999</v>
      </c>
      <c r="K30" s="3">
        <v>294.41000000000003</v>
      </c>
      <c r="L30" s="3">
        <v>299.79000000000002</v>
      </c>
      <c r="M30" s="3">
        <v>307.86</v>
      </c>
      <c r="N30" s="3">
        <v>307.86</v>
      </c>
      <c r="O30" s="3">
        <v>315.94</v>
      </c>
      <c r="P30" s="3">
        <v>315.94</v>
      </c>
      <c r="Q30" s="3">
        <v>324.01</v>
      </c>
      <c r="R30" s="3">
        <v>324.01</v>
      </c>
      <c r="S30" s="3">
        <v>331.97</v>
      </c>
      <c r="T30" s="3">
        <v>497.95</v>
      </c>
      <c r="U30" s="3">
        <v>509.83</v>
      </c>
      <c r="V30" s="3">
        <v>509.83</v>
      </c>
      <c r="W30" s="3">
        <v>521.70000000000005</v>
      </c>
      <c r="X30" s="3">
        <v>521.70000000000005</v>
      </c>
      <c r="Y30" s="3">
        <v>533.57000000000005</v>
      </c>
      <c r="Z30" s="3">
        <v>533.57000000000005</v>
      </c>
      <c r="AA30" s="3">
        <v>545.45000000000005</v>
      </c>
      <c r="AB30" s="3">
        <v>545.45000000000005</v>
      </c>
      <c r="AC30" s="3">
        <v>557.32000000000005</v>
      </c>
      <c r="AD30" s="3">
        <v>557.32000000000005</v>
      </c>
      <c r="AE30" s="3">
        <v>557.32000000000005</v>
      </c>
      <c r="AF30" s="3">
        <v>557.32000000000005</v>
      </c>
      <c r="AG30" s="3">
        <v>557.32000000000005</v>
      </c>
      <c r="AH30" s="3">
        <v>557.32000000000005</v>
      </c>
      <c r="AI30" s="3">
        <v>557.32000000000005</v>
      </c>
      <c r="AJ30" s="3">
        <v>557.32000000000005</v>
      </c>
      <c r="AK30" s="3">
        <v>557.32000000000005</v>
      </c>
      <c r="AL30" s="3">
        <v>557.32000000000005</v>
      </c>
      <c r="AM30" s="3">
        <v>557.32000000000005</v>
      </c>
      <c r="AN30" s="3">
        <v>557.32000000000005</v>
      </c>
      <c r="AO30" s="3">
        <v>557.32000000000005</v>
      </c>
      <c r="AP30" s="3">
        <v>557.32000000000005</v>
      </c>
      <c r="AQ30" s="3">
        <v>557.32000000000005</v>
      </c>
      <c r="AR30" s="3">
        <v>557.32000000000005</v>
      </c>
      <c r="AS30" s="3">
        <v>557.32000000000005</v>
      </c>
      <c r="AT30" s="3">
        <v>557.32000000000005</v>
      </c>
      <c r="AU30" s="3">
        <v>557.32000000000005</v>
      </c>
      <c r="AV30" s="3">
        <v>557.32000000000005</v>
      </c>
      <c r="AW30" s="3">
        <v>557.32000000000005</v>
      </c>
    </row>
    <row r="31" spans="1:49" x14ac:dyDescent="0.25">
      <c r="A31" t="s">
        <v>31</v>
      </c>
      <c r="B31" s="3">
        <v>122.38</v>
      </c>
      <c r="C31" s="3">
        <v>131.29</v>
      </c>
      <c r="D31" s="3">
        <v>131.29</v>
      </c>
      <c r="E31" s="3">
        <v>135.24</v>
      </c>
      <c r="F31" s="3">
        <v>135.24</v>
      </c>
      <c r="G31" s="3">
        <v>139.19999999999999</v>
      </c>
      <c r="H31" s="3">
        <v>139.19999999999999</v>
      </c>
      <c r="I31" s="3">
        <v>158.63999999999999</v>
      </c>
      <c r="J31" s="3">
        <v>158.63999999999999</v>
      </c>
      <c r="K31" s="3">
        <v>325.36</v>
      </c>
      <c r="L31" s="3">
        <v>330.65</v>
      </c>
      <c r="M31" s="3">
        <v>338.57</v>
      </c>
      <c r="N31" s="3">
        <v>338.57</v>
      </c>
      <c r="O31" s="3">
        <v>346.48</v>
      </c>
      <c r="P31" s="3">
        <v>346.48</v>
      </c>
      <c r="Q31" s="3">
        <v>354.4</v>
      </c>
      <c r="R31" s="3">
        <v>381.66</v>
      </c>
      <c r="S31" s="3">
        <v>389.58</v>
      </c>
      <c r="T31" s="3">
        <v>584.37</v>
      </c>
      <c r="U31" s="3">
        <v>596.24</v>
      </c>
      <c r="V31" s="3">
        <v>596.24</v>
      </c>
      <c r="W31" s="3">
        <v>608.11</v>
      </c>
      <c r="X31" s="3">
        <v>608.11</v>
      </c>
      <c r="Y31" s="3">
        <v>619.98</v>
      </c>
      <c r="Z31" s="3">
        <v>619.98</v>
      </c>
      <c r="AA31" s="3">
        <v>631.86</v>
      </c>
      <c r="AB31" s="3">
        <v>631.86</v>
      </c>
      <c r="AC31" s="3">
        <v>643.73</v>
      </c>
      <c r="AD31" s="3">
        <v>643.73</v>
      </c>
      <c r="AE31" s="3">
        <v>643.73</v>
      </c>
      <c r="AF31" s="3">
        <v>643.73</v>
      </c>
      <c r="AG31" s="3">
        <v>643.73</v>
      </c>
      <c r="AH31" s="3">
        <v>643.73</v>
      </c>
      <c r="AI31" s="3">
        <v>643.73</v>
      </c>
      <c r="AJ31" s="3">
        <v>643.73</v>
      </c>
      <c r="AK31" s="3">
        <v>643.73</v>
      </c>
      <c r="AL31" s="3">
        <v>643.73</v>
      </c>
      <c r="AM31" s="3">
        <v>643.73</v>
      </c>
      <c r="AN31" s="3">
        <v>643.73</v>
      </c>
      <c r="AO31" s="3">
        <v>643.73</v>
      </c>
      <c r="AP31" s="3">
        <v>643.73</v>
      </c>
      <c r="AQ31" s="3">
        <v>643.73</v>
      </c>
      <c r="AR31" s="3">
        <v>643.73</v>
      </c>
      <c r="AS31" s="3">
        <v>643.73</v>
      </c>
      <c r="AT31" s="3">
        <v>643.73</v>
      </c>
      <c r="AU31" s="3">
        <v>643.73</v>
      </c>
      <c r="AV31" s="3">
        <v>643.73</v>
      </c>
      <c r="AW31" s="3">
        <v>643.73</v>
      </c>
    </row>
    <row r="32" spans="1:49" x14ac:dyDescent="0.25">
      <c r="A32" t="s">
        <v>32</v>
      </c>
      <c r="B32" s="3">
        <v>131.29</v>
      </c>
      <c r="C32" s="3">
        <v>135.24</v>
      </c>
      <c r="D32" s="3">
        <v>135.24</v>
      </c>
      <c r="E32" s="3">
        <v>139.19999999999999</v>
      </c>
      <c r="F32" s="3">
        <v>139.19999999999999</v>
      </c>
      <c r="G32" s="3">
        <v>158.63999999999999</v>
      </c>
      <c r="H32" s="3">
        <v>158.63999999999999</v>
      </c>
      <c r="I32" s="3">
        <v>162.68</v>
      </c>
      <c r="J32" s="3">
        <v>165.33</v>
      </c>
      <c r="K32" s="3">
        <v>338.57</v>
      </c>
      <c r="L32" s="3">
        <v>338.57</v>
      </c>
      <c r="M32" s="3">
        <v>346.48</v>
      </c>
      <c r="N32" s="3">
        <v>346.48</v>
      </c>
      <c r="O32" s="3">
        <v>354.4</v>
      </c>
      <c r="P32" s="3">
        <v>381.66</v>
      </c>
      <c r="Q32" s="3">
        <v>389.58</v>
      </c>
      <c r="R32" s="3">
        <v>389.58</v>
      </c>
      <c r="S32" s="3">
        <v>397.49</v>
      </c>
      <c r="T32" s="3">
        <v>596.24</v>
      </c>
      <c r="U32" s="3">
        <v>608.11</v>
      </c>
      <c r="V32" s="3">
        <v>608.11</v>
      </c>
      <c r="W32" s="3">
        <v>619.98</v>
      </c>
      <c r="X32" s="3">
        <v>619.98</v>
      </c>
      <c r="Y32" s="3">
        <v>631.86</v>
      </c>
      <c r="Z32" s="3">
        <v>631.86</v>
      </c>
      <c r="AA32" s="3">
        <v>643.73</v>
      </c>
      <c r="AB32" s="3">
        <v>643.73</v>
      </c>
      <c r="AC32" s="3">
        <v>643.73</v>
      </c>
      <c r="AD32" s="3">
        <v>643.73</v>
      </c>
      <c r="AE32" s="3">
        <v>643.73</v>
      </c>
      <c r="AF32" s="3">
        <v>643.73</v>
      </c>
      <c r="AG32" s="3">
        <v>643.73</v>
      </c>
      <c r="AH32" s="3">
        <v>643.73</v>
      </c>
      <c r="AI32" s="3">
        <v>643.73</v>
      </c>
      <c r="AJ32" s="3">
        <v>643.73</v>
      </c>
      <c r="AK32" s="3">
        <v>643.73</v>
      </c>
      <c r="AL32" s="3">
        <v>643.73</v>
      </c>
      <c r="AM32" s="3">
        <v>643.73</v>
      </c>
      <c r="AN32" s="3">
        <v>643.73</v>
      </c>
      <c r="AO32" s="3">
        <v>643.73</v>
      </c>
      <c r="AP32" s="3">
        <v>643.73</v>
      </c>
      <c r="AQ32" s="3">
        <v>643.73</v>
      </c>
      <c r="AR32" s="3">
        <v>643.73</v>
      </c>
      <c r="AS32" s="3">
        <v>643.73</v>
      </c>
      <c r="AT32" s="3">
        <v>643.73</v>
      </c>
      <c r="AU32" s="3">
        <v>643.73</v>
      </c>
      <c r="AV32" s="3">
        <v>643.73</v>
      </c>
      <c r="AW32" s="3">
        <v>643.73</v>
      </c>
    </row>
    <row r="33" spans="1:49" x14ac:dyDescent="0.25">
      <c r="A33" t="s">
        <v>30</v>
      </c>
      <c r="B33" s="3">
        <v>122.82</v>
      </c>
      <c r="C33" s="3">
        <v>131.07</v>
      </c>
      <c r="D33" s="3">
        <v>131.07</v>
      </c>
      <c r="E33" s="3">
        <v>133.05000000000001</v>
      </c>
      <c r="F33" s="3">
        <v>133.05000000000001</v>
      </c>
      <c r="G33" s="3">
        <v>135.02000000000001</v>
      </c>
      <c r="H33" s="3">
        <v>135.02000000000001</v>
      </c>
      <c r="I33" s="3">
        <v>137</v>
      </c>
      <c r="J33" s="3">
        <v>137</v>
      </c>
      <c r="K33" s="3">
        <v>277.97000000000003</v>
      </c>
      <c r="L33" s="3">
        <v>283.24</v>
      </c>
      <c r="M33" s="3">
        <v>288.58</v>
      </c>
      <c r="N33" s="3">
        <v>288.58</v>
      </c>
      <c r="O33" s="3">
        <v>293.95999999999998</v>
      </c>
      <c r="P33" s="3">
        <v>293.95999999999998</v>
      </c>
      <c r="Q33" s="3">
        <v>299.33999999999997</v>
      </c>
      <c r="R33" s="3">
        <v>299.33999999999997</v>
      </c>
      <c r="S33" s="3">
        <v>304.72000000000003</v>
      </c>
      <c r="T33" s="3">
        <v>457.08</v>
      </c>
      <c r="U33" s="3">
        <v>465.16</v>
      </c>
      <c r="V33" s="3">
        <v>465.16</v>
      </c>
      <c r="W33" s="3">
        <v>473.23</v>
      </c>
      <c r="X33" s="3">
        <v>473.23</v>
      </c>
      <c r="Y33" s="3">
        <v>481.3</v>
      </c>
      <c r="Z33" s="3">
        <v>481.3</v>
      </c>
      <c r="AA33" s="3">
        <v>489.38</v>
      </c>
      <c r="AB33" s="3">
        <v>489.38</v>
      </c>
      <c r="AC33" s="3">
        <v>497.29</v>
      </c>
      <c r="AD33" s="3">
        <v>497.29</v>
      </c>
      <c r="AE33" s="3">
        <v>505.21</v>
      </c>
      <c r="AF33" s="3">
        <v>505.21</v>
      </c>
      <c r="AG33" s="3">
        <v>513.12</v>
      </c>
      <c r="AH33" s="3">
        <v>513.12</v>
      </c>
      <c r="AI33" s="3">
        <v>513.12</v>
      </c>
      <c r="AJ33" s="3">
        <v>513.12</v>
      </c>
      <c r="AK33" s="3">
        <v>513.12</v>
      </c>
      <c r="AL33" s="3">
        <v>513.12</v>
      </c>
      <c r="AM33" s="3">
        <v>513.12</v>
      </c>
      <c r="AN33" s="3">
        <v>513.12</v>
      </c>
      <c r="AO33" s="3">
        <v>513.12</v>
      </c>
      <c r="AP33" s="3">
        <v>513.12</v>
      </c>
      <c r="AQ33" s="3">
        <v>513.12</v>
      </c>
      <c r="AR33" s="3">
        <v>513.12</v>
      </c>
      <c r="AS33" s="3">
        <v>513.12</v>
      </c>
      <c r="AT33" s="3">
        <v>513.12</v>
      </c>
      <c r="AU33" s="3">
        <v>513.12</v>
      </c>
      <c r="AV33" s="3">
        <v>513.12</v>
      </c>
      <c r="AW33" s="3">
        <v>513.12</v>
      </c>
    </row>
    <row r="34" spans="1:49" x14ac:dyDescent="0.25">
      <c r="A34" t="s">
        <v>33</v>
      </c>
      <c r="B34" s="3">
        <v>127.77</v>
      </c>
      <c r="C34" s="3">
        <v>136.34</v>
      </c>
      <c r="D34" s="3">
        <v>136.34</v>
      </c>
      <c r="E34" s="3">
        <v>138.32</v>
      </c>
      <c r="F34" s="3">
        <v>138.32</v>
      </c>
      <c r="G34" s="3">
        <v>140.96</v>
      </c>
      <c r="H34" s="3">
        <v>140.96</v>
      </c>
      <c r="I34" s="3">
        <v>146.31</v>
      </c>
      <c r="J34" s="3">
        <v>146.31</v>
      </c>
      <c r="K34" s="3">
        <v>303.38</v>
      </c>
      <c r="L34" s="3">
        <v>308.76</v>
      </c>
      <c r="M34" s="3">
        <v>318.18</v>
      </c>
      <c r="N34" s="3">
        <v>318.18</v>
      </c>
      <c r="O34" s="3">
        <v>327.57</v>
      </c>
      <c r="P34" s="3">
        <v>327.57</v>
      </c>
      <c r="Q34" s="3">
        <v>336.81</v>
      </c>
      <c r="R34" s="3">
        <v>336.81</v>
      </c>
      <c r="S34" s="3">
        <v>346.04</v>
      </c>
      <c r="T34" s="3">
        <v>519.07000000000005</v>
      </c>
      <c r="U34" s="3">
        <v>532.91999999999996</v>
      </c>
      <c r="V34" s="3">
        <v>532.91999999999996</v>
      </c>
      <c r="W34" s="3">
        <v>546.77</v>
      </c>
      <c r="X34" s="3">
        <v>546.77</v>
      </c>
      <c r="Y34" s="3">
        <v>560.62</v>
      </c>
      <c r="Z34" s="3">
        <v>560.62</v>
      </c>
      <c r="AA34" s="3">
        <v>574.48</v>
      </c>
      <c r="AB34" s="3">
        <v>574.48</v>
      </c>
      <c r="AC34" s="3">
        <v>588.33000000000004</v>
      </c>
      <c r="AD34" s="3">
        <v>588.33000000000004</v>
      </c>
      <c r="AE34" s="3">
        <v>602.17999999999995</v>
      </c>
      <c r="AF34" s="3">
        <v>602.17999999999995</v>
      </c>
      <c r="AG34" s="3">
        <v>602.17999999999995</v>
      </c>
      <c r="AH34" s="3">
        <v>602.17999999999995</v>
      </c>
      <c r="AI34" s="3">
        <v>602.17999999999995</v>
      </c>
      <c r="AJ34" s="3">
        <v>602.17999999999995</v>
      </c>
      <c r="AK34" s="3">
        <v>602.17999999999995</v>
      </c>
      <c r="AL34" s="3">
        <v>602.17999999999995</v>
      </c>
      <c r="AM34" s="3">
        <v>602.17999999999995</v>
      </c>
      <c r="AN34" s="3">
        <v>602.17999999999995</v>
      </c>
      <c r="AO34" s="3">
        <v>602.17999999999995</v>
      </c>
      <c r="AP34" s="3">
        <v>602.17999999999995</v>
      </c>
      <c r="AQ34" s="3">
        <v>602.17999999999995</v>
      </c>
      <c r="AR34" s="3">
        <v>602.17999999999995</v>
      </c>
      <c r="AS34" s="3">
        <v>602.17999999999995</v>
      </c>
      <c r="AT34" s="3">
        <v>602.17999999999995</v>
      </c>
      <c r="AU34" s="3">
        <v>602.17999999999995</v>
      </c>
      <c r="AV34" s="3">
        <v>602.17999999999995</v>
      </c>
      <c r="AW34" s="3">
        <v>602.17999999999995</v>
      </c>
    </row>
    <row r="35" spans="1:49" x14ac:dyDescent="0.25">
      <c r="A35" t="s">
        <v>34</v>
      </c>
      <c r="B35" s="3">
        <v>127.44</v>
      </c>
      <c r="C35" s="3">
        <v>135.68</v>
      </c>
      <c r="D35" s="3">
        <v>135.68</v>
      </c>
      <c r="E35" s="3">
        <v>137.66</v>
      </c>
      <c r="F35" s="3">
        <v>137.66</v>
      </c>
      <c r="G35" s="3">
        <v>139.63999999999999</v>
      </c>
      <c r="H35" s="3">
        <v>139.63999999999999</v>
      </c>
      <c r="I35" s="3">
        <v>141.62</v>
      </c>
      <c r="J35" s="3">
        <v>141.62</v>
      </c>
      <c r="K35" s="3">
        <v>287.23</v>
      </c>
      <c r="L35" s="3">
        <v>292.61</v>
      </c>
      <c r="M35" s="3">
        <v>298</v>
      </c>
      <c r="N35" s="3">
        <v>298</v>
      </c>
      <c r="O35" s="3">
        <v>303.38</v>
      </c>
      <c r="P35" s="3">
        <v>303.38</v>
      </c>
      <c r="Q35" s="3">
        <v>308.76</v>
      </c>
      <c r="R35" s="3">
        <v>308.76</v>
      </c>
      <c r="S35" s="3">
        <v>314.14</v>
      </c>
      <c r="T35" s="3">
        <v>471.21</v>
      </c>
      <c r="U35" s="3">
        <v>479.29</v>
      </c>
      <c r="V35" s="3">
        <v>479.29</v>
      </c>
      <c r="W35" s="3">
        <v>487.36</v>
      </c>
      <c r="X35" s="3">
        <v>487.36</v>
      </c>
      <c r="Y35" s="3">
        <v>495.32</v>
      </c>
      <c r="Z35" s="3">
        <v>495.32</v>
      </c>
      <c r="AA35" s="3">
        <v>503.23</v>
      </c>
      <c r="AB35" s="3">
        <v>503.23</v>
      </c>
      <c r="AC35" s="3">
        <v>511.15</v>
      </c>
      <c r="AD35" s="3">
        <v>511.15</v>
      </c>
      <c r="AE35" s="3">
        <v>519.05999999999995</v>
      </c>
      <c r="AF35" s="3">
        <v>519.05999999999995</v>
      </c>
      <c r="AG35" s="3">
        <v>526.98</v>
      </c>
      <c r="AH35" s="3">
        <v>526.98</v>
      </c>
      <c r="AI35" s="3">
        <v>526.98</v>
      </c>
      <c r="AJ35" s="3">
        <v>526.98</v>
      </c>
      <c r="AK35" s="3">
        <v>526.98</v>
      </c>
      <c r="AL35" s="3">
        <v>526.98</v>
      </c>
      <c r="AM35" s="3">
        <v>526.98</v>
      </c>
      <c r="AN35" s="3">
        <v>526.98</v>
      </c>
      <c r="AO35" s="3">
        <v>526.98</v>
      </c>
      <c r="AP35" s="3">
        <v>526.98</v>
      </c>
      <c r="AQ35" s="3">
        <v>526.98</v>
      </c>
      <c r="AR35" s="3">
        <v>526.98</v>
      </c>
      <c r="AS35" s="3">
        <v>526.98</v>
      </c>
      <c r="AT35" s="3">
        <v>526.98</v>
      </c>
      <c r="AU35" s="3">
        <v>526.98</v>
      </c>
      <c r="AV35" s="3">
        <v>526.98</v>
      </c>
      <c r="AW35" s="3">
        <v>526.98</v>
      </c>
    </row>
    <row r="36" spans="1:49" x14ac:dyDescent="0.25">
      <c r="A36" t="s">
        <v>35</v>
      </c>
      <c r="B36" s="3">
        <v>132.06</v>
      </c>
      <c r="C36" s="3">
        <v>140.63</v>
      </c>
      <c r="D36" s="3">
        <v>140.63</v>
      </c>
      <c r="E36" s="3">
        <v>142.61000000000001</v>
      </c>
      <c r="F36" s="3">
        <v>142.61000000000001</v>
      </c>
      <c r="G36" s="3">
        <v>145.30000000000001</v>
      </c>
      <c r="H36" s="3">
        <v>145.30000000000001</v>
      </c>
      <c r="I36" s="3">
        <v>150.68</v>
      </c>
      <c r="J36" s="3">
        <v>150.68</v>
      </c>
      <c r="K36" s="3">
        <v>312.12</v>
      </c>
      <c r="L36" s="3">
        <v>317.51</v>
      </c>
      <c r="M36" s="3">
        <v>326.92</v>
      </c>
      <c r="N36" s="3">
        <v>326.92</v>
      </c>
      <c r="O36" s="3">
        <v>336.15</v>
      </c>
      <c r="P36" s="3">
        <v>336.15</v>
      </c>
      <c r="Q36" s="3">
        <v>345.38</v>
      </c>
      <c r="R36" s="3">
        <v>345.38</v>
      </c>
      <c r="S36" s="3">
        <v>354.62</v>
      </c>
      <c r="T36" s="3">
        <v>531.92999999999995</v>
      </c>
      <c r="U36" s="3">
        <v>545.78</v>
      </c>
      <c r="V36" s="3">
        <v>545.78</v>
      </c>
      <c r="W36" s="3">
        <v>559.63</v>
      </c>
      <c r="X36" s="3">
        <v>559.63</v>
      </c>
      <c r="Y36" s="3">
        <v>573.49</v>
      </c>
      <c r="Z36" s="3">
        <v>573.49</v>
      </c>
      <c r="AA36" s="3">
        <v>587.34</v>
      </c>
      <c r="AB36" s="3">
        <v>587.34</v>
      </c>
      <c r="AC36" s="3">
        <v>601.19000000000005</v>
      </c>
      <c r="AD36" s="3">
        <v>601.19000000000005</v>
      </c>
      <c r="AE36" s="3">
        <v>615.04</v>
      </c>
      <c r="AF36" s="3">
        <v>615.04</v>
      </c>
      <c r="AG36" s="3">
        <v>615.04</v>
      </c>
      <c r="AH36" s="3">
        <v>615.04</v>
      </c>
      <c r="AI36" s="3">
        <v>615.04</v>
      </c>
      <c r="AJ36" s="3">
        <v>615.04</v>
      </c>
      <c r="AK36" s="3">
        <v>615.04</v>
      </c>
      <c r="AL36" s="3">
        <v>615.04</v>
      </c>
      <c r="AM36" s="3">
        <v>615.04</v>
      </c>
      <c r="AN36" s="3">
        <v>615.04</v>
      </c>
      <c r="AO36" s="3">
        <v>615.04</v>
      </c>
      <c r="AP36" s="3">
        <v>615.04</v>
      </c>
      <c r="AQ36" s="3">
        <v>615.04</v>
      </c>
      <c r="AR36" s="3">
        <v>615.04</v>
      </c>
      <c r="AS36" s="3">
        <v>615.04</v>
      </c>
      <c r="AT36" s="3">
        <v>615.04</v>
      </c>
      <c r="AU36" s="3">
        <v>615.04</v>
      </c>
      <c r="AV36" s="3">
        <v>615.04</v>
      </c>
      <c r="AW36" s="3">
        <v>615.04</v>
      </c>
    </row>
    <row r="37" spans="1:49" x14ac:dyDescent="0.25">
      <c r="A37" t="s">
        <v>36</v>
      </c>
      <c r="B37" s="3">
        <v>137.55000000000001</v>
      </c>
      <c r="C37" s="3">
        <v>146.53</v>
      </c>
      <c r="D37" s="3">
        <v>146.53</v>
      </c>
      <c r="E37" s="3">
        <v>150.57</v>
      </c>
      <c r="F37" s="3">
        <v>150.57</v>
      </c>
      <c r="G37" s="3">
        <v>154.6</v>
      </c>
      <c r="H37" s="3">
        <v>154.6</v>
      </c>
      <c r="I37" s="3">
        <v>158.63999999999999</v>
      </c>
      <c r="J37" s="3">
        <v>158.63999999999999</v>
      </c>
      <c r="K37" s="3">
        <v>325.36</v>
      </c>
      <c r="L37" s="3">
        <v>330.65</v>
      </c>
      <c r="M37" s="3">
        <v>338.57</v>
      </c>
      <c r="N37" s="3">
        <v>338.57</v>
      </c>
      <c r="O37" s="3">
        <v>346.48</v>
      </c>
      <c r="P37" s="3">
        <v>346.48</v>
      </c>
      <c r="Q37" s="3">
        <v>354.4</v>
      </c>
      <c r="R37" s="3">
        <v>354.4</v>
      </c>
      <c r="S37" s="3">
        <v>362.31</v>
      </c>
      <c r="T37" s="3">
        <v>543.47</v>
      </c>
      <c r="U37" s="3">
        <v>555.34</v>
      </c>
      <c r="V37" s="3">
        <v>555.34</v>
      </c>
      <c r="W37" s="3">
        <v>567.21</v>
      </c>
      <c r="X37" s="3">
        <v>567.21</v>
      </c>
      <c r="Y37" s="3">
        <v>579.09</v>
      </c>
      <c r="Z37" s="3">
        <v>579.09</v>
      </c>
      <c r="AA37" s="3">
        <v>590.96</v>
      </c>
      <c r="AB37" s="3">
        <v>590.96</v>
      </c>
      <c r="AC37" s="3">
        <v>602.83000000000004</v>
      </c>
      <c r="AD37" s="3">
        <v>602.83000000000004</v>
      </c>
      <c r="AE37" s="3">
        <v>602.83000000000004</v>
      </c>
      <c r="AF37" s="3">
        <v>602.83000000000004</v>
      </c>
      <c r="AG37" s="3">
        <v>602.83000000000004</v>
      </c>
      <c r="AH37" s="3">
        <v>602.83000000000004</v>
      </c>
      <c r="AI37" s="3">
        <v>602.83000000000004</v>
      </c>
      <c r="AJ37" s="3">
        <v>602.83000000000004</v>
      </c>
      <c r="AK37" s="3">
        <v>602.83000000000004</v>
      </c>
      <c r="AL37" s="3">
        <v>602.83000000000004</v>
      </c>
      <c r="AM37" s="3">
        <v>602.83000000000004</v>
      </c>
      <c r="AN37" s="3">
        <v>602.83000000000004</v>
      </c>
      <c r="AO37" s="3">
        <v>602.83000000000004</v>
      </c>
      <c r="AP37" s="3">
        <v>602.83000000000004</v>
      </c>
      <c r="AQ37" s="3">
        <v>602.83000000000004</v>
      </c>
      <c r="AR37" s="3">
        <v>602.83000000000004</v>
      </c>
      <c r="AS37" s="3">
        <v>602.83000000000004</v>
      </c>
      <c r="AT37" s="3">
        <v>602.83000000000004</v>
      </c>
      <c r="AU37" s="3">
        <v>602.83000000000004</v>
      </c>
      <c r="AV37" s="3">
        <v>602.83000000000004</v>
      </c>
      <c r="AW37" s="3">
        <v>602.83000000000004</v>
      </c>
    </row>
    <row r="38" spans="1:49" x14ac:dyDescent="0.25">
      <c r="A38" t="s">
        <v>37</v>
      </c>
      <c r="B38" s="3">
        <v>137.55000000000001</v>
      </c>
      <c r="C38" s="3">
        <v>146.53</v>
      </c>
      <c r="D38" s="3">
        <v>146.53</v>
      </c>
      <c r="E38" s="3">
        <v>150.57</v>
      </c>
      <c r="F38" s="3">
        <v>150.57</v>
      </c>
      <c r="G38" s="3">
        <v>154.6</v>
      </c>
      <c r="H38" s="3">
        <v>154.6</v>
      </c>
      <c r="I38" s="3">
        <v>172.36</v>
      </c>
      <c r="J38" s="3">
        <v>172.36</v>
      </c>
      <c r="K38" s="3">
        <v>352.64</v>
      </c>
      <c r="L38" s="3">
        <v>357.92</v>
      </c>
      <c r="M38" s="3">
        <v>365.83</v>
      </c>
      <c r="N38" s="3">
        <v>365.83</v>
      </c>
      <c r="O38" s="3">
        <v>373.75</v>
      </c>
      <c r="P38" s="3">
        <v>373.75</v>
      </c>
      <c r="Q38" s="3">
        <v>381.66</v>
      </c>
      <c r="R38" s="3">
        <v>381.66</v>
      </c>
      <c r="S38" s="3">
        <v>389.58</v>
      </c>
      <c r="T38" s="3">
        <v>584.37</v>
      </c>
      <c r="U38" s="3">
        <v>596.24</v>
      </c>
      <c r="V38" s="3">
        <v>596.24</v>
      </c>
      <c r="W38" s="3">
        <v>608.11</v>
      </c>
      <c r="X38" s="3">
        <v>608.11</v>
      </c>
      <c r="Y38" s="3">
        <v>619.98</v>
      </c>
      <c r="Z38" s="3">
        <v>619.98</v>
      </c>
      <c r="AA38" s="3">
        <v>631.86</v>
      </c>
      <c r="AB38" s="3">
        <v>631.86</v>
      </c>
      <c r="AC38" s="3">
        <v>643.73</v>
      </c>
      <c r="AD38" s="3">
        <v>643.73</v>
      </c>
      <c r="AE38" s="3">
        <v>643.73</v>
      </c>
      <c r="AF38" s="3">
        <v>643.73</v>
      </c>
      <c r="AG38" s="3">
        <v>643.73</v>
      </c>
      <c r="AH38" s="3">
        <v>643.73</v>
      </c>
      <c r="AI38" s="3">
        <v>643.73</v>
      </c>
      <c r="AJ38" s="3">
        <v>643.73</v>
      </c>
      <c r="AK38" s="3">
        <v>643.73</v>
      </c>
      <c r="AL38" s="3">
        <v>643.73</v>
      </c>
      <c r="AM38" s="3">
        <v>643.73</v>
      </c>
      <c r="AN38" s="3">
        <v>643.73</v>
      </c>
      <c r="AO38" s="3">
        <v>643.73</v>
      </c>
      <c r="AP38" s="3">
        <v>643.73</v>
      </c>
      <c r="AQ38" s="3">
        <v>643.73</v>
      </c>
      <c r="AR38" s="3">
        <v>643.73</v>
      </c>
      <c r="AS38" s="3">
        <v>643.73</v>
      </c>
      <c r="AT38" s="3">
        <v>643.73</v>
      </c>
      <c r="AU38" s="3">
        <v>643.73</v>
      </c>
      <c r="AV38" s="3">
        <v>643.73</v>
      </c>
      <c r="AW38" s="3">
        <v>643.73</v>
      </c>
    </row>
    <row r="39" spans="1:49" x14ac:dyDescent="0.25">
      <c r="A39" t="s">
        <v>38</v>
      </c>
      <c r="B39" s="3">
        <v>137.66</v>
      </c>
      <c r="C39" s="3">
        <v>144.29</v>
      </c>
      <c r="D39" s="3">
        <v>144.29</v>
      </c>
      <c r="E39" s="3">
        <v>146.97999999999999</v>
      </c>
      <c r="F39" s="3">
        <v>146.97999999999999</v>
      </c>
      <c r="G39" s="3">
        <v>152.36000000000001</v>
      </c>
      <c r="H39" s="3">
        <v>152.36000000000001</v>
      </c>
      <c r="I39" s="3">
        <v>157.74</v>
      </c>
      <c r="J39" s="3">
        <v>157.74</v>
      </c>
      <c r="K39" s="3">
        <v>324.91000000000003</v>
      </c>
      <c r="L39" s="3">
        <v>328.89</v>
      </c>
      <c r="M39" s="3">
        <v>338.13</v>
      </c>
      <c r="N39" s="3">
        <v>338.13</v>
      </c>
      <c r="O39" s="3">
        <v>347.36</v>
      </c>
      <c r="P39" s="3">
        <v>347.36</v>
      </c>
      <c r="Q39" s="3">
        <v>356.6</v>
      </c>
      <c r="R39" s="3">
        <v>356.6</v>
      </c>
      <c r="S39" s="3">
        <v>365.83</v>
      </c>
      <c r="T39" s="3">
        <v>548.75</v>
      </c>
      <c r="U39" s="3">
        <v>562.6</v>
      </c>
      <c r="V39" s="3">
        <v>562.6</v>
      </c>
      <c r="W39" s="3">
        <v>576.46</v>
      </c>
      <c r="X39" s="3">
        <v>576.46</v>
      </c>
      <c r="Y39" s="3">
        <v>590.30999999999995</v>
      </c>
      <c r="Z39" s="3">
        <v>590.30999999999995</v>
      </c>
      <c r="AA39" s="3">
        <v>604.16</v>
      </c>
      <c r="AB39" s="3">
        <v>604.16</v>
      </c>
      <c r="AC39" s="3">
        <v>618.01</v>
      </c>
      <c r="AD39" s="3">
        <v>618.01</v>
      </c>
      <c r="AE39" s="3">
        <v>631.87</v>
      </c>
      <c r="AF39" s="3">
        <v>631.87</v>
      </c>
      <c r="AG39" s="3">
        <v>631.87</v>
      </c>
      <c r="AH39" s="3">
        <v>631.87</v>
      </c>
      <c r="AI39" s="3">
        <v>631.87</v>
      </c>
      <c r="AJ39" s="3">
        <v>631.87</v>
      </c>
      <c r="AK39" s="3">
        <v>631.87</v>
      </c>
      <c r="AL39" s="3">
        <v>631.87</v>
      </c>
      <c r="AM39" s="3">
        <v>631.87</v>
      </c>
      <c r="AN39" s="3">
        <v>631.87</v>
      </c>
      <c r="AO39" s="3">
        <v>631.87</v>
      </c>
      <c r="AP39" s="3">
        <v>631.87</v>
      </c>
      <c r="AQ39" s="3">
        <v>631.87</v>
      </c>
      <c r="AR39" s="3">
        <v>631.87</v>
      </c>
      <c r="AS39" s="3">
        <v>631.87</v>
      </c>
      <c r="AT39" s="3">
        <v>631.87</v>
      </c>
      <c r="AU39" s="3">
        <v>631.87</v>
      </c>
      <c r="AV39" s="3">
        <v>631.87</v>
      </c>
      <c r="AW39" s="3">
        <v>631.87</v>
      </c>
    </row>
    <row r="40" spans="1:49" x14ac:dyDescent="0.25">
      <c r="A40" t="s">
        <v>39</v>
      </c>
      <c r="B40" s="3">
        <v>137.66</v>
      </c>
      <c r="C40" s="3">
        <v>146.31</v>
      </c>
      <c r="D40" s="3">
        <v>146.31</v>
      </c>
      <c r="E40" s="3">
        <v>148.32</v>
      </c>
      <c r="F40" s="3">
        <v>148.32</v>
      </c>
      <c r="G40" s="3">
        <v>151.02000000000001</v>
      </c>
      <c r="H40" s="3">
        <v>151.02000000000001</v>
      </c>
      <c r="I40" s="3">
        <v>156.4</v>
      </c>
      <c r="J40" s="3">
        <v>156.4</v>
      </c>
      <c r="K40" s="3">
        <v>323.56</v>
      </c>
      <c r="L40" s="3">
        <v>328.89</v>
      </c>
      <c r="M40" s="3">
        <v>338.13</v>
      </c>
      <c r="N40" s="3">
        <v>338.13</v>
      </c>
      <c r="O40" s="3">
        <v>347.36</v>
      </c>
      <c r="P40" s="3">
        <v>347.36</v>
      </c>
      <c r="Q40" s="3">
        <v>356.6</v>
      </c>
      <c r="R40" s="3">
        <v>356.6</v>
      </c>
      <c r="S40" s="3">
        <v>365.83</v>
      </c>
      <c r="T40" s="3">
        <v>548.75</v>
      </c>
      <c r="U40" s="3">
        <v>562.6</v>
      </c>
      <c r="V40" s="3">
        <v>562.6</v>
      </c>
      <c r="W40" s="3">
        <v>576.45000000000005</v>
      </c>
      <c r="X40" s="3">
        <v>576.45000000000005</v>
      </c>
      <c r="Y40" s="3">
        <v>590.30999999999995</v>
      </c>
      <c r="Z40" s="3">
        <v>590.30999999999995</v>
      </c>
      <c r="AA40" s="3">
        <v>604.16</v>
      </c>
      <c r="AB40" s="3">
        <v>604.16</v>
      </c>
      <c r="AC40" s="3">
        <v>618.01</v>
      </c>
      <c r="AD40" s="3">
        <v>618.01</v>
      </c>
      <c r="AE40" s="3">
        <v>631.86</v>
      </c>
      <c r="AF40" s="3">
        <v>631.86</v>
      </c>
      <c r="AG40" s="3">
        <v>645.72</v>
      </c>
      <c r="AH40" s="3">
        <v>645.72</v>
      </c>
      <c r="AI40" s="3">
        <v>645.72</v>
      </c>
      <c r="AJ40" s="3">
        <v>645.72</v>
      </c>
      <c r="AK40" s="3">
        <v>645.72</v>
      </c>
      <c r="AL40" s="3">
        <v>645.72</v>
      </c>
      <c r="AM40" s="3">
        <v>645.72</v>
      </c>
      <c r="AN40" s="3">
        <v>645.72</v>
      </c>
      <c r="AO40" s="3">
        <v>645.72</v>
      </c>
      <c r="AP40" s="3">
        <v>645.72</v>
      </c>
      <c r="AQ40" s="3">
        <v>645.72</v>
      </c>
      <c r="AR40" s="3">
        <v>645.72</v>
      </c>
      <c r="AS40" s="3">
        <v>645.72</v>
      </c>
      <c r="AT40" s="3">
        <v>645.72</v>
      </c>
      <c r="AU40" s="3">
        <v>645.72</v>
      </c>
      <c r="AV40" s="3">
        <v>645.72</v>
      </c>
      <c r="AW40" s="3">
        <v>645.72</v>
      </c>
    </row>
    <row r="41" spans="1:49" x14ac:dyDescent="0.25">
      <c r="A41" t="s">
        <v>40</v>
      </c>
      <c r="B41" s="3">
        <v>144.4</v>
      </c>
      <c r="C41" s="3">
        <v>151.80000000000001</v>
      </c>
      <c r="D41" s="3">
        <v>151.80000000000001</v>
      </c>
      <c r="E41" s="3">
        <v>157.19</v>
      </c>
      <c r="F41" s="3">
        <v>157.19</v>
      </c>
      <c r="G41" s="3">
        <v>162.57</v>
      </c>
      <c r="H41" s="3">
        <v>162.57</v>
      </c>
      <c r="I41" s="3">
        <v>167.86</v>
      </c>
      <c r="J41" s="3">
        <v>167.86</v>
      </c>
      <c r="K41" s="3">
        <v>346.27</v>
      </c>
      <c r="L41" s="3">
        <v>351.54</v>
      </c>
      <c r="M41" s="3">
        <v>362.1</v>
      </c>
      <c r="N41" s="3">
        <v>362.1</v>
      </c>
      <c r="O41" s="3">
        <v>372.65</v>
      </c>
      <c r="P41" s="3">
        <v>372.65</v>
      </c>
      <c r="Q41" s="3">
        <v>383.21</v>
      </c>
      <c r="R41" s="3">
        <v>383.21</v>
      </c>
      <c r="S41" s="3">
        <v>393.76</v>
      </c>
      <c r="T41" s="3">
        <v>590.64</v>
      </c>
      <c r="U41" s="3">
        <v>606.47</v>
      </c>
      <c r="V41" s="3">
        <v>606.47</v>
      </c>
      <c r="W41" s="3">
        <v>622.30999999999995</v>
      </c>
      <c r="X41" s="3">
        <v>622.30999999999995</v>
      </c>
      <c r="Y41" s="3">
        <v>638.14</v>
      </c>
      <c r="Z41" s="3">
        <v>638.14</v>
      </c>
      <c r="AA41" s="3">
        <v>653.97</v>
      </c>
      <c r="AB41" s="3">
        <v>653.97</v>
      </c>
      <c r="AC41" s="3">
        <v>669.8</v>
      </c>
      <c r="AD41" s="3">
        <v>669.8</v>
      </c>
      <c r="AE41" s="3">
        <v>669.8</v>
      </c>
      <c r="AF41" s="3">
        <v>669.8</v>
      </c>
      <c r="AG41" s="3">
        <v>669.8</v>
      </c>
      <c r="AH41" s="3">
        <v>669.8</v>
      </c>
      <c r="AI41" s="3">
        <v>669.8</v>
      </c>
      <c r="AJ41" s="3">
        <v>669.8</v>
      </c>
      <c r="AK41" s="3">
        <v>669.8</v>
      </c>
      <c r="AL41" s="3">
        <v>669.8</v>
      </c>
      <c r="AM41" s="3">
        <v>669.8</v>
      </c>
      <c r="AN41" s="3">
        <v>669.8</v>
      </c>
      <c r="AO41" s="3">
        <v>669.8</v>
      </c>
      <c r="AP41" s="3">
        <v>669.8</v>
      </c>
      <c r="AQ41" s="3">
        <v>669.8</v>
      </c>
      <c r="AR41" s="3">
        <v>669.8</v>
      </c>
      <c r="AS41" s="3">
        <v>669.8</v>
      </c>
      <c r="AT41" s="3">
        <v>669.8</v>
      </c>
      <c r="AU41" s="3">
        <v>669.8</v>
      </c>
      <c r="AV41" s="3">
        <v>669.8</v>
      </c>
      <c r="AW41" s="3">
        <v>669.8</v>
      </c>
    </row>
    <row r="42" spans="1:49" x14ac:dyDescent="0.25">
      <c r="A42" t="s">
        <v>41</v>
      </c>
      <c r="B42" s="3">
        <v>142.94</v>
      </c>
      <c r="C42" s="3">
        <v>151.69</v>
      </c>
      <c r="D42" s="3">
        <v>151.69</v>
      </c>
      <c r="E42" s="3">
        <v>153.71</v>
      </c>
      <c r="F42" s="3">
        <v>153.71</v>
      </c>
      <c r="G42" s="3">
        <v>156.4</v>
      </c>
      <c r="H42" s="3">
        <v>156.4</v>
      </c>
      <c r="I42" s="3">
        <v>161.78</v>
      </c>
      <c r="J42" s="3">
        <v>161.78</v>
      </c>
      <c r="K42" s="3">
        <v>334.17</v>
      </c>
      <c r="L42" s="3">
        <v>339.45</v>
      </c>
      <c r="M42" s="3">
        <v>348.68</v>
      </c>
      <c r="N42" s="3">
        <v>348.68</v>
      </c>
      <c r="O42" s="3">
        <v>357.92</v>
      </c>
      <c r="P42" s="3">
        <v>357.92</v>
      </c>
      <c r="Q42" s="3">
        <v>367.15</v>
      </c>
      <c r="R42" s="3">
        <v>367.15</v>
      </c>
      <c r="S42" s="3">
        <v>376.39</v>
      </c>
      <c r="T42" s="3">
        <v>564.58000000000004</v>
      </c>
      <c r="U42" s="3">
        <v>578.42999999999995</v>
      </c>
      <c r="V42" s="3">
        <v>578.42999999999995</v>
      </c>
      <c r="W42" s="3">
        <v>592.29</v>
      </c>
      <c r="X42" s="3">
        <v>592.29</v>
      </c>
      <c r="Y42" s="3">
        <v>606.14</v>
      </c>
      <c r="Z42" s="3">
        <v>606.14</v>
      </c>
      <c r="AA42" s="3">
        <v>619.99</v>
      </c>
      <c r="AB42" s="3">
        <v>619.99</v>
      </c>
      <c r="AC42" s="3">
        <v>633.84</v>
      </c>
      <c r="AD42" s="3">
        <v>633.84</v>
      </c>
      <c r="AE42" s="3">
        <v>647.70000000000005</v>
      </c>
      <c r="AF42" s="3">
        <v>647.70000000000005</v>
      </c>
      <c r="AG42" s="3">
        <v>661.55</v>
      </c>
      <c r="AH42" s="3">
        <v>661.55</v>
      </c>
      <c r="AI42" s="3">
        <v>661.55</v>
      </c>
      <c r="AJ42" s="3">
        <v>661.55</v>
      </c>
      <c r="AK42" s="3">
        <v>661.55</v>
      </c>
      <c r="AL42" s="3">
        <v>661.55</v>
      </c>
      <c r="AM42" s="3">
        <v>661.55</v>
      </c>
      <c r="AN42" s="3">
        <v>661.55</v>
      </c>
      <c r="AO42" s="3">
        <v>661.55</v>
      </c>
      <c r="AP42" s="3">
        <v>661.55</v>
      </c>
      <c r="AQ42" s="3">
        <v>661.55</v>
      </c>
      <c r="AR42" s="3">
        <v>661.55</v>
      </c>
      <c r="AS42" s="3">
        <v>661.55</v>
      </c>
      <c r="AT42" s="3">
        <v>661.55</v>
      </c>
      <c r="AU42" s="3">
        <v>661.55</v>
      </c>
      <c r="AV42" s="3">
        <v>661.55</v>
      </c>
      <c r="AW42" s="3">
        <v>661.55</v>
      </c>
    </row>
    <row r="43" spans="1:49" x14ac:dyDescent="0.25">
      <c r="A43" t="s">
        <v>42</v>
      </c>
      <c r="B43" s="3">
        <v>142.28</v>
      </c>
      <c r="C43" s="3">
        <v>150.68</v>
      </c>
      <c r="D43" s="3">
        <v>150.68</v>
      </c>
      <c r="E43" s="3">
        <v>152.69999999999999</v>
      </c>
      <c r="F43" s="3">
        <v>152.69999999999999</v>
      </c>
      <c r="G43" s="3">
        <v>154.72</v>
      </c>
      <c r="H43" s="3">
        <v>154.72</v>
      </c>
      <c r="I43" s="3">
        <v>156.74</v>
      </c>
      <c r="J43" s="3">
        <v>156.74</v>
      </c>
      <c r="K43" s="3">
        <v>317.51</v>
      </c>
      <c r="L43" s="3">
        <v>322.89</v>
      </c>
      <c r="M43" s="3">
        <v>328.24</v>
      </c>
      <c r="N43" s="3">
        <v>328.24</v>
      </c>
      <c r="O43" s="3">
        <v>333.51</v>
      </c>
      <c r="P43" s="3">
        <v>333.51</v>
      </c>
      <c r="Q43" s="3">
        <v>338.79</v>
      </c>
      <c r="R43" s="3">
        <v>338.79</v>
      </c>
      <c r="S43" s="3">
        <v>344.07</v>
      </c>
      <c r="T43" s="3">
        <v>516.1</v>
      </c>
      <c r="U43" s="3">
        <v>524.01</v>
      </c>
      <c r="V43" s="3">
        <v>524.01</v>
      </c>
      <c r="W43" s="3">
        <v>531.92999999999995</v>
      </c>
      <c r="X43" s="3">
        <v>531.92999999999995</v>
      </c>
      <c r="Y43" s="3">
        <v>539.84</v>
      </c>
      <c r="Z43" s="3">
        <v>539.84</v>
      </c>
      <c r="AA43" s="3">
        <v>547.76</v>
      </c>
      <c r="AB43" s="3">
        <v>547.76</v>
      </c>
      <c r="AC43" s="3">
        <v>555.66999999999996</v>
      </c>
      <c r="AD43" s="3">
        <v>555.66999999999996</v>
      </c>
      <c r="AE43" s="3">
        <v>563.59</v>
      </c>
      <c r="AF43" s="3">
        <v>563.59</v>
      </c>
      <c r="AG43" s="3">
        <v>571.5</v>
      </c>
      <c r="AH43" s="3">
        <v>571.5</v>
      </c>
      <c r="AI43" s="3">
        <v>571.5</v>
      </c>
      <c r="AJ43" s="3">
        <v>571.5</v>
      </c>
      <c r="AK43" s="3">
        <v>571.5</v>
      </c>
      <c r="AL43" s="3">
        <v>571.5</v>
      </c>
      <c r="AM43" s="3">
        <v>571.5</v>
      </c>
      <c r="AN43" s="3">
        <v>571.5</v>
      </c>
      <c r="AO43" s="3">
        <v>571.5</v>
      </c>
      <c r="AP43" s="3">
        <v>571.5</v>
      </c>
      <c r="AQ43" s="3">
        <v>571.5</v>
      </c>
      <c r="AR43" s="3">
        <v>571.5</v>
      </c>
      <c r="AS43" s="3">
        <v>571.5</v>
      </c>
      <c r="AT43" s="3">
        <v>571.5</v>
      </c>
      <c r="AU43" s="3">
        <v>571.5</v>
      </c>
      <c r="AV43" s="3">
        <v>571.5</v>
      </c>
      <c r="AW43" s="3">
        <v>571.5</v>
      </c>
    </row>
    <row r="44" spans="1:49" x14ac:dyDescent="0.25">
      <c r="A44" t="s">
        <v>43</v>
      </c>
      <c r="B44" s="3">
        <v>151.35</v>
      </c>
      <c r="C44" s="3">
        <v>160.44</v>
      </c>
      <c r="D44" s="3">
        <v>160.44</v>
      </c>
      <c r="E44" s="3">
        <v>164.45</v>
      </c>
      <c r="F44" s="3">
        <v>164.45</v>
      </c>
      <c r="G44" s="3">
        <v>168.4</v>
      </c>
      <c r="H44" s="3">
        <v>168.4</v>
      </c>
      <c r="I44" s="3">
        <v>172.36</v>
      </c>
      <c r="J44" s="3">
        <v>172.36</v>
      </c>
      <c r="K44" s="3">
        <v>352.64</v>
      </c>
      <c r="L44" s="3">
        <v>357.92</v>
      </c>
      <c r="M44" s="3">
        <v>365.83</v>
      </c>
      <c r="N44" s="3">
        <v>365.83</v>
      </c>
      <c r="O44" s="3">
        <v>373.75</v>
      </c>
      <c r="P44" s="3">
        <v>373.75</v>
      </c>
      <c r="Q44" s="3">
        <v>381.66</v>
      </c>
      <c r="R44" s="3">
        <v>381.66</v>
      </c>
      <c r="S44" s="3">
        <v>389.58</v>
      </c>
      <c r="T44" s="3">
        <v>584.37</v>
      </c>
      <c r="U44" s="3">
        <v>596.24</v>
      </c>
      <c r="V44" s="3">
        <v>596.24</v>
      </c>
      <c r="W44" s="3">
        <v>608.11</v>
      </c>
      <c r="X44" s="3">
        <v>608.11</v>
      </c>
      <c r="Y44" s="3">
        <v>619.98</v>
      </c>
      <c r="Z44" s="3">
        <v>619.98</v>
      </c>
      <c r="AA44" s="3">
        <v>631.86</v>
      </c>
      <c r="AB44" s="3">
        <v>631.86</v>
      </c>
      <c r="AC44" s="3">
        <v>643.73</v>
      </c>
      <c r="AD44" s="3">
        <v>643.73</v>
      </c>
      <c r="AE44" s="3">
        <v>643.73</v>
      </c>
      <c r="AF44" s="3">
        <v>643.73</v>
      </c>
      <c r="AG44" s="3">
        <v>643.73</v>
      </c>
      <c r="AH44" s="3">
        <v>643.73</v>
      </c>
      <c r="AI44" s="3">
        <v>643.73</v>
      </c>
      <c r="AJ44" s="3">
        <v>643.73</v>
      </c>
      <c r="AK44" s="3">
        <v>643.73</v>
      </c>
      <c r="AL44" s="3">
        <v>643.73</v>
      </c>
      <c r="AM44" s="3">
        <v>643.73</v>
      </c>
      <c r="AN44" s="3">
        <v>643.73</v>
      </c>
      <c r="AO44" s="3">
        <v>643.73</v>
      </c>
      <c r="AP44" s="3">
        <v>643.73</v>
      </c>
      <c r="AQ44" s="3">
        <v>643.73</v>
      </c>
      <c r="AR44" s="3">
        <v>643.73</v>
      </c>
      <c r="AS44" s="3">
        <v>643.73</v>
      </c>
      <c r="AT44" s="3">
        <v>643.73</v>
      </c>
      <c r="AU44" s="3">
        <v>643.73</v>
      </c>
      <c r="AV44" s="3">
        <v>643.73</v>
      </c>
      <c r="AW44" s="3">
        <v>643.73</v>
      </c>
    </row>
    <row r="45" spans="1:49" x14ac:dyDescent="0.25">
      <c r="A45" s="1" t="s">
        <v>44</v>
      </c>
      <c r="B45" s="3">
        <v>156.72999999999999</v>
      </c>
      <c r="C45" s="3">
        <v>162.44999999999999</v>
      </c>
      <c r="D45" s="3">
        <v>162.44999999999999</v>
      </c>
      <c r="E45" s="3">
        <v>166.42</v>
      </c>
      <c r="F45" s="3">
        <v>166.42</v>
      </c>
      <c r="G45" s="3">
        <v>170.38</v>
      </c>
      <c r="H45" s="3">
        <v>170.38</v>
      </c>
      <c r="I45" s="3">
        <v>174.34</v>
      </c>
      <c r="J45" s="3">
        <v>174.34</v>
      </c>
      <c r="K45" s="3">
        <v>356.59</v>
      </c>
      <c r="L45" s="3">
        <v>361.87</v>
      </c>
      <c r="M45" s="3">
        <v>369.79</v>
      </c>
      <c r="N45" s="3">
        <v>369.79</v>
      </c>
      <c r="O45" s="3">
        <v>377.7</v>
      </c>
      <c r="P45" s="3">
        <v>377.7</v>
      </c>
      <c r="Q45" s="3">
        <v>386.65</v>
      </c>
      <c r="R45" s="3">
        <v>386.65</v>
      </c>
      <c r="S45" s="3">
        <v>395.61</v>
      </c>
      <c r="T45" s="3">
        <v>593.41</v>
      </c>
      <c r="U45" s="3">
        <v>606.84</v>
      </c>
      <c r="V45" s="3">
        <v>606.84</v>
      </c>
      <c r="W45" s="3">
        <v>620.27</v>
      </c>
      <c r="X45" s="3">
        <v>620.27</v>
      </c>
      <c r="Y45" s="3">
        <v>633.70000000000005</v>
      </c>
      <c r="Z45" s="3">
        <v>633.70000000000005</v>
      </c>
      <c r="AA45" s="3">
        <v>647.13</v>
      </c>
      <c r="AB45" s="3">
        <v>647.13</v>
      </c>
      <c r="AC45" s="3">
        <v>660.56</v>
      </c>
      <c r="AD45" s="3">
        <v>660.56</v>
      </c>
      <c r="AE45" s="3">
        <v>660.56</v>
      </c>
      <c r="AF45" s="3">
        <v>660.56</v>
      </c>
      <c r="AG45" s="3">
        <v>660.56</v>
      </c>
      <c r="AH45" s="3">
        <v>660.56</v>
      </c>
      <c r="AI45" s="3">
        <v>660.56</v>
      </c>
      <c r="AJ45" s="3">
        <v>660.56</v>
      </c>
      <c r="AK45" s="3">
        <v>660.56</v>
      </c>
      <c r="AL45" s="3">
        <v>660.56</v>
      </c>
      <c r="AM45" s="3">
        <v>660.56</v>
      </c>
      <c r="AN45" s="3">
        <v>660.56</v>
      </c>
      <c r="AO45" s="3">
        <v>660.56</v>
      </c>
      <c r="AP45" s="3">
        <v>660.56</v>
      </c>
      <c r="AQ45" s="3">
        <v>660.56</v>
      </c>
      <c r="AR45" s="3">
        <v>660.56</v>
      </c>
      <c r="AS45" s="3">
        <v>660.56</v>
      </c>
      <c r="AT45" s="3">
        <v>660.56</v>
      </c>
      <c r="AU45" s="3">
        <v>660.56</v>
      </c>
      <c r="AV45" s="3">
        <v>660.56</v>
      </c>
      <c r="AW45" s="3">
        <v>660.56</v>
      </c>
    </row>
    <row r="46" spans="1:49" x14ac:dyDescent="0.25">
      <c r="A46" t="s">
        <v>45</v>
      </c>
      <c r="B46" s="3">
        <v>157.79</v>
      </c>
      <c r="C46" s="3">
        <v>164.02</v>
      </c>
      <c r="D46" s="3">
        <v>164.02</v>
      </c>
      <c r="E46" s="3">
        <v>168.5</v>
      </c>
      <c r="F46" s="3">
        <v>168.5</v>
      </c>
      <c r="G46" s="3">
        <v>172.98</v>
      </c>
      <c r="H46" s="3">
        <v>172.98</v>
      </c>
      <c r="I46" s="3">
        <v>177.45</v>
      </c>
      <c r="J46" s="3">
        <v>177.45</v>
      </c>
      <c r="K46" s="3">
        <v>363.86</v>
      </c>
      <c r="L46" s="3">
        <v>369.14</v>
      </c>
      <c r="M46" s="3">
        <v>378.09</v>
      </c>
      <c r="N46" s="3">
        <v>378.09</v>
      </c>
      <c r="O46" s="3">
        <v>387.04</v>
      </c>
      <c r="P46" s="3">
        <v>387.04</v>
      </c>
      <c r="Q46" s="3">
        <v>395.99</v>
      </c>
      <c r="R46" s="3">
        <v>395.99</v>
      </c>
      <c r="S46" s="3">
        <v>404.95</v>
      </c>
      <c r="T46" s="3">
        <v>607.41999999999996</v>
      </c>
      <c r="U46" s="3">
        <v>620.85</v>
      </c>
      <c r="V46" s="3">
        <v>620.85</v>
      </c>
      <c r="W46" s="3">
        <v>634.28</v>
      </c>
      <c r="X46" s="3">
        <v>634.28</v>
      </c>
      <c r="Y46" s="3">
        <v>647.71</v>
      </c>
      <c r="Z46" s="3">
        <v>647.71</v>
      </c>
      <c r="AA46" s="3">
        <v>661.14</v>
      </c>
      <c r="AB46" s="3">
        <v>661.14</v>
      </c>
      <c r="AC46" s="3">
        <v>674.57</v>
      </c>
      <c r="AD46" s="3">
        <v>674.57</v>
      </c>
      <c r="AE46" s="3">
        <v>674.57</v>
      </c>
      <c r="AF46" s="3">
        <v>674.57</v>
      </c>
      <c r="AG46" s="3">
        <v>674.57</v>
      </c>
      <c r="AH46" s="3">
        <v>674.57</v>
      </c>
      <c r="AI46" s="3">
        <v>674.57</v>
      </c>
      <c r="AJ46" s="3">
        <v>674.57</v>
      </c>
      <c r="AK46" s="3">
        <v>674.57</v>
      </c>
      <c r="AL46" s="3">
        <v>674.57</v>
      </c>
      <c r="AM46" s="3">
        <v>674.57</v>
      </c>
      <c r="AN46" s="3">
        <v>674.57</v>
      </c>
      <c r="AO46" s="3">
        <v>674.57</v>
      </c>
      <c r="AP46" s="3">
        <v>674.57</v>
      </c>
      <c r="AQ46" s="3">
        <v>674.57</v>
      </c>
      <c r="AR46" s="3">
        <v>674.57</v>
      </c>
      <c r="AS46" s="3">
        <v>674.57</v>
      </c>
      <c r="AT46" s="3">
        <v>674.57</v>
      </c>
      <c r="AU46" s="3">
        <v>674.57</v>
      </c>
      <c r="AV46" s="3">
        <v>674.57</v>
      </c>
      <c r="AW46" s="3">
        <v>674.57</v>
      </c>
    </row>
    <row r="47" spans="1:49" x14ac:dyDescent="0.25">
      <c r="A47" t="s">
        <v>46</v>
      </c>
      <c r="B47" s="3">
        <v>159.09</v>
      </c>
      <c r="C47" s="3">
        <v>164.78</v>
      </c>
      <c r="D47" s="3">
        <v>164.78</v>
      </c>
      <c r="E47" s="3">
        <v>170.05</v>
      </c>
      <c r="F47" s="3">
        <v>170.05</v>
      </c>
      <c r="G47" s="3">
        <v>175.33</v>
      </c>
      <c r="H47" s="3">
        <v>175.33</v>
      </c>
      <c r="I47" s="3">
        <v>180.61</v>
      </c>
      <c r="J47" s="3">
        <v>180.61</v>
      </c>
      <c r="K47" s="3">
        <v>371.77</v>
      </c>
      <c r="L47" s="3">
        <v>377.04</v>
      </c>
      <c r="M47" s="3">
        <v>387.6</v>
      </c>
      <c r="N47" s="3">
        <v>387.6</v>
      </c>
      <c r="O47" s="3">
        <v>398.15</v>
      </c>
      <c r="P47" s="3">
        <v>398.15</v>
      </c>
      <c r="Q47" s="3">
        <v>408.71</v>
      </c>
      <c r="R47" s="3">
        <v>408.71</v>
      </c>
      <c r="S47" s="3">
        <v>419.26</v>
      </c>
      <c r="T47" s="3">
        <v>628.89</v>
      </c>
      <c r="U47" s="3">
        <v>644.72</v>
      </c>
      <c r="V47" s="3">
        <v>644.72</v>
      </c>
      <c r="W47" s="3">
        <v>660.56</v>
      </c>
      <c r="X47" s="3">
        <v>660.56</v>
      </c>
      <c r="Y47" s="3">
        <v>676.39</v>
      </c>
      <c r="Z47" s="3">
        <v>676.39</v>
      </c>
      <c r="AA47" s="3">
        <v>692.22</v>
      </c>
      <c r="AB47" s="3">
        <v>692.22</v>
      </c>
      <c r="AC47" s="3">
        <v>708.05</v>
      </c>
      <c r="AD47" s="3">
        <v>708.05</v>
      </c>
      <c r="AE47" s="3">
        <v>708.05</v>
      </c>
      <c r="AF47" s="3">
        <v>708.05</v>
      </c>
      <c r="AG47" s="3">
        <v>708.05</v>
      </c>
      <c r="AH47" s="3">
        <v>708.05</v>
      </c>
      <c r="AI47" s="3">
        <v>708.05</v>
      </c>
      <c r="AJ47" s="3">
        <v>708.05</v>
      </c>
      <c r="AK47" s="3">
        <v>708.05</v>
      </c>
      <c r="AL47" s="3">
        <v>708.05</v>
      </c>
      <c r="AM47" s="3">
        <v>708.05</v>
      </c>
      <c r="AN47" s="3">
        <v>708.05</v>
      </c>
      <c r="AO47" s="3">
        <v>708.05</v>
      </c>
      <c r="AP47" s="3">
        <v>708.05</v>
      </c>
      <c r="AQ47" s="3">
        <v>708.05</v>
      </c>
      <c r="AR47" s="3">
        <v>708.05</v>
      </c>
      <c r="AS47" s="3">
        <v>708.05</v>
      </c>
      <c r="AT47" s="3">
        <v>708.05</v>
      </c>
      <c r="AU47" s="3">
        <v>708.05</v>
      </c>
      <c r="AV47" s="3">
        <v>708.05</v>
      </c>
      <c r="AW47" s="3">
        <v>708.05</v>
      </c>
    </row>
    <row r="48" spans="1:49" x14ac:dyDescent="0.25">
      <c r="A48" t="s">
        <v>47</v>
      </c>
      <c r="B48" s="3">
        <v>164.78</v>
      </c>
      <c r="C48" s="3">
        <v>172.69</v>
      </c>
      <c r="D48" s="3">
        <v>172.69</v>
      </c>
      <c r="E48" s="3">
        <v>179.78</v>
      </c>
      <c r="F48" s="3">
        <v>179.78</v>
      </c>
      <c r="G48" s="3">
        <v>186.87</v>
      </c>
      <c r="H48" s="3">
        <v>186.87</v>
      </c>
      <c r="I48" s="3">
        <v>193.97</v>
      </c>
      <c r="J48" s="3">
        <v>193.97</v>
      </c>
      <c r="K48" s="3">
        <v>402.11</v>
      </c>
      <c r="L48" s="3">
        <v>407.39</v>
      </c>
      <c r="M48" s="3">
        <v>421.57</v>
      </c>
      <c r="N48" s="3">
        <v>421.57</v>
      </c>
      <c r="O48" s="3">
        <v>435.76</v>
      </c>
      <c r="P48" s="3">
        <v>435.76</v>
      </c>
      <c r="Q48" s="3">
        <v>449.94</v>
      </c>
      <c r="R48" s="3">
        <v>449.94</v>
      </c>
      <c r="S48" s="3">
        <v>464.12</v>
      </c>
      <c r="T48" s="3">
        <v>696.18</v>
      </c>
      <c r="U48" s="3">
        <v>717.45</v>
      </c>
      <c r="V48" s="3">
        <v>717.45</v>
      </c>
      <c r="W48" s="3">
        <v>738.73</v>
      </c>
      <c r="X48" s="3">
        <v>738.73</v>
      </c>
      <c r="Y48" s="3">
        <v>760</v>
      </c>
      <c r="Z48" s="3">
        <v>760</v>
      </c>
      <c r="AA48" s="3">
        <v>760</v>
      </c>
      <c r="AB48" s="3">
        <v>760</v>
      </c>
      <c r="AC48" s="3">
        <v>760</v>
      </c>
      <c r="AD48" s="3">
        <v>760</v>
      </c>
      <c r="AE48" s="3">
        <v>760</v>
      </c>
      <c r="AF48" s="3">
        <v>760</v>
      </c>
      <c r="AG48" s="3">
        <v>760</v>
      </c>
      <c r="AH48" s="3">
        <v>760</v>
      </c>
      <c r="AI48" s="3">
        <v>760</v>
      </c>
      <c r="AJ48" s="3">
        <v>760</v>
      </c>
      <c r="AK48" s="3">
        <v>760</v>
      </c>
      <c r="AL48" s="3">
        <v>760</v>
      </c>
      <c r="AM48" s="3">
        <v>760</v>
      </c>
      <c r="AN48" s="3">
        <v>760</v>
      </c>
      <c r="AO48" s="3">
        <v>760</v>
      </c>
      <c r="AP48" s="3">
        <v>760</v>
      </c>
      <c r="AQ48" s="3">
        <v>760</v>
      </c>
      <c r="AR48" s="3">
        <v>760</v>
      </c>
      <c r="AS48" s="3">
        <v>760</v>
      </c>
      <c r="AT48" s="3">
        <v>760</v>
      </c>
      <c r="AU48" s="3">
        <v>760</v>
      </c>
      <c r="AV48" s="3">
        <v>760</v>
      </c>
      <c r="AW48" s="3">
        <v>760</v>
      </c>
    </row>
    <row r="49" spans="1:49" x14ac:dyDescent="0.25">
      <c r="A49" t="s">
        <v>48</v>
      </c>
      <c r="B49" s="3">
        <v>164.12</v>
      </c>
      <c r="C49" s="3">
        <v>171.37</v>
      </c>
      <c r="D49" s="3">
        <v>171.37</v>
      </c>
      <c r="E49" s="3">
        <v>176.65</v>
      </c>
      <c r="F49" s="3">
        <v>176.65</v>
      </c>
      <c r="G49" s="3">
        <v>181.93</v>
      </c>
      <c r="H49" s="3">
        <v>181.93</v>
      </c>
      <c r="I49" s="3">
        <v>187.21</v>
      </c>
      <c r="J49" s="3">
        <v>187.21</v>
      </c>
      <c r="K49" s="3">
        <v>384.97</v>
      </c>
      <c r="L49" s="3">
        <v>390.24</v>
      </c>
      <c r="M49" s="3">
        <v>400.8</v>
      </c>
      <c r="N49" s="3">
        <v>400.8</v>
      </c>
      <c r="O49" s="3">
        <v>411.35</v>
      </c>
      <c r="P49" s="3">
        <v>411.35</v>
      </c>
      <c r="Q49" s="3">
        <v>421.91</v>
      </c>
      <c r="R49" s="3">
        <v>421.91</v>
      </c>
      <c r="S49" s="3">
        <v>432.46</v>
      </c>
      <c r="T49" s="3">
        <v>648.69000000000005</v>
      </c>
      <c r="U49" s="3">
        <v>664.52</v>
      </c>
      <c r="V49" s="3">
        <v>664.52</v>
      </c>
      <c r="W49" s="3">
        <v>680.35</v>
      </c>
      <c r="X49" s="3">
        <v>680.35</v>
      </c>
      <c r="Y49" s="3">
        <v>696.18</v>
      </c>
      <c r="Z49" s="3">
        <v>696.18</v>
      </c>
      <c r="AA49" s="3">
        <v>712.02</v>
      </c>
      <c r="AB49" s="3">
        <v>712.02</v>
      </c>
      <c r="AC49" s="3">
        <v>727.85</v>
      </c>
      <c r="AD49" s="3">
        <v>727.85</v>
      </c>
      <c r="AE49" s="3">
        <v>727.85</v>
      </c>
      <c r="AF49" s="3">
        <v>727.85</v>
      </c>
      <c r="AG49" s="3">
        <v>727.85</v>
      </c>
      <c r="AH49" s="3">
        <v>727.85</v>
      </c>
      <c r="AI49" s="3">
        <v>727.85</v>
      </c>
      <c r="AJ49" s="3">
        <v>727.85</v>
      </c>
      <c r="AK49" s="3">
        <v>727.85</v>
      </c>
      <c r="AL49" s="3">
        <v>727.85</v>
      </c>
      <c r="AM49" s="3">
        <v>727.85</v>
      </c>
      <c r="AN49" s="3">
        <v>727.85</v>
      </c>
      <c r="AO49" s="3">
        <v>727.85</v>
      </c>
      <c r="AP49" s="3">
        <v>727.85</v>
      </c>
      <c r="AQ49" s="3">
        <v>727.85</v>
      </c>
      <c r="AR49" s="3">
        <v>727.85</v>
      </c>
      <c r="AS49" s="3">
        <v>727.85</v>
      </c>
      <c r="AT49" s="3">
        <v>727.85</v>
      </c>
      <c r="AU49" s="3">
        <v>727.85</v>
      </c>
      <c r="AV49" s="3">
        <v>727.85</v>
      </c>
      <c r="AW49" s="3">
        <v>727.85</v>
      </c>
    </row>
    <row r="50" spans="1:49" x14ac:dyDescent="0.25">
      <c r="A50" t="s">
        <v>49</v>
      </c>
      <c r="B50" s="3">
        <v>161.44</v>
      </c>
      <c r="C50" s="3">
        <v>166.76</v>
      </c>
      <c r="D50" s="3">
        <v>166.76</v>
      </c>
      <c r="E50" s="3">
        <v>168.74</v>
      </c>
      <c r="F50" s="3">
        <v>168.74</v>
      </c>
      <c r="G50" s="3">
        <v>171.37</v>
      </c>
      <c r="H50" s="3">
        <v>171.37</v>
      </c>
      <c r="I50" s="3">
        <v>176.65</v>
      </c>
      <c r="J50" s="3">
        <v>176.65</v>
      </c>
      <c r="K50" s="3">
        <v>363.86</v>
      </c>
      <c r="L50" s="3">
        <v>369.13</v>
      </c>
      <c r="M50" s="3">
        <v>378.37</v>
      </c>
      <c r="N50" s="3">
        <v>378.37</v>
      </c>
      <c r="O50" s="3">
        <v>387.6</v>
      </c>
      <c r="P50" s="3">
        <v>387.6</v>
      </c>
      <c r="Q50" s="3">
        <v>396.84</v>
      </c>
      <c r="R50" s="3">
        <v>396.84</v>
      </c>
      <c r="S50" s="3">
        <v>406.07</v>
      </c>
      <c r="T50" s="3">
        <v>609.11</v>
      </c>
      <c r="U50" s="3">
        <v>622.96</v>
      </c>
      <c r="V50" s="3">
        <v>622.96</v>
      </c>
      <c r="W50" s="3">
        <v>636.80999999999995</v>
      </c>
      <c r="X50" s="3">
        <v>636.80999999999995</v>
      </c>
      <c r="Y50" s="3">
        <v>650.66999999999996</v>
      </c>
      <c r="Z50" s="3">
        <v>650.66999999999996</v>
      </c>
      <c r="AA50" s="3">
        <v>664.52</v>
      </c>
      <c r="AB50" s="3">
        <v>664.52</v>
      </c>
      <c r="AC50" s="3">
        <v>678.37</v>
      </c>
      <c r="AD50" s="3">
        <v>678.37</v>
      </c>
      <c r="AE50" s="3">
        <v>692.22</v>
      </c>
      <c r="AF50" s="3">
        <v>692.22</v>
      </c>
      <c r="AG50" s="3">
        <v>706.07</v>
      </c>
      <c r="AH50" s="3">
        <v>706.07</v>
      </c>
      <c r="AI50" s="3">
        <v>706.07</v>
      </c>
      <c r="AJ50" s="3">
        <v>706.07</v>
      </c>
      <c r="AK50" s="3">
        <v>706.07</v>
      </c>
      <c r="AL50" s="3">
        <v>706.07</v>
      </c>
      <c r="AM50" s="3">
        <v>706.07</v>
      </c>
      <c r="AN50" s="3">
        <v>706.07</v>
      </c>
      <c r="AO50" s="3">
        <v>706.07</v>
      </c>
      <c r="AP50" s="3">
        <v>706.07</v>
      </c>
      <c r="AQ50" s="3">
        <v>706.07</v>
      </c>
      <c r="AR50" s="3">
        <v>706.07</v>
      </c>
      <c r="AS50" s="3">
        <v>706.07</v>
      </c>
      <c r="AT50" s="3">
        <v>706.07</v>
      </c>
      <c r="AU50" s="3">
        <v>706.07</v>
      </c>
      <c r="AV50" s="3">
        <v>706.07</v>
      </c>
      <c r="AW50" s="3">
        <v>706.07</v>
      </c>
    </row>
    <row r="51" spans="1:49" x14ac:dyDescent="0.25">
      <c r="A51" t="s">
        <v>50</v>
      </c>
      <c r="B51" s="3">
        <v>167</v>
      </c>
      <c r="C51" s="3">
        <v>174.76</v>
      </c>
      <c r="D51" s="3">
        <v>174.76</v>
      </c>
      <c r="E51" s="3">
        <v>181.71</v>
      </c>
      <c r="F51" s="3">
        <v>181.71</v>
      </c>
      <c r="G51" s="3">
        <v>192.37</v>
      </c>
      <c r="H51" s="3">
        <v>192.37</v>
      </c>
      <c r="I51" s="3">
        <v>199.46</v>
      </c>
      <c r="J51" s="3">
        <v>199.46</v>
      </c>
      <c r="K51" s="3">
        <v>413.11</v>
      </c>
      <c r="L51" s="3">
        <v>418.39</v>
      </c>
      <c r="M51" s="3">
        <v>432.57</v>
      </c>
      <c r="N51" s="3">
        <v>432.57</v>
      </c>
      <c r="O51" s="3">
        <v>446.75</v>
      </c>
      <c r="P51" s="3">
        <v>446.75</v>
      </c>
      <c r="Q51" s="3">
        <v>460.93</v>
      </c>
      <c r="R51" s="3">
        <v>460.93</v>
      </c>
      <c r="S51" s="3">
        <v>475.11</v>
      </c>
      <c r="T51" s="3">
        <v>712.67</v>
      </c>
      <c r="U51" s="3">
        <v>733.95</v>
      </c>
      <c r="V51" s="3">
        <v>733.95</v>
      </c>
      <c r="W51" s="3">
        <v>755.22</v>
      </c>
      <c r="X51" s="3">
        <v>755.22</v>
      </c>
      <c r="Y51" s="3">
        <v>776.49</v>
      </c>
      <c r="Z51" s="3">
        <v>776.49</v>
      </c>
      <c r="AA51" s="3">
        <v>776.49</v>
      </c>
      <c r="AB51" s="3">
        <v>776.49</v>
      </c>
      <c r="AC51" s="3">
        <v>776.49</v>
      </c>
      <c r="AD51" s="3">
        <v>776.49</v>
      </c>
      <c r="AE51" s="3">
        <v>776.49</v>
      </c>
      <c r="AF51" s="3">
        <v>776.49</v>
      </c>
      <c r="AG51" s="3">
        <v>776.49</v>
      </c>
      <c r="AH51" s="3">
        <v>776.49</v>
      </c>
      <c r="AI51" s="3">
        <v>776.49</v>
      </c>
      <c r="AJ51" s="3">
        <v>776.49</v>
      </c>
      <c r="AK51" s="3">
        <v>776.49</v>
      </c>
      <c r="AL51" s="3">
        <v>776.49</v>
      </c>
      <c r="AM51" s="3">
        <v>776.49</v>
      </c>
      <c r="AN51" s="3">
        <v>776.49</v>
      </c>
      <c r="AO51" s="3">
        <v>776.49</v>
      </c>
      <c r="AP51" s="3">
        <v>776.49</v>
      </c>
      <c r="AQ51" s="3">
        <v>776.49</v>
      </c>
      <c r="AR51" s="3">
        <v>776.49</v>
      </c>
      <c r="AS51" s="3">
        <v>776.49</v>
      </c>
      <c r="AT51" s="3">
        <v>776.49</v>
      </c>
      <c r="AU51" s="3">
        <v>776.49</v>
      </c>
      <c r="AV51" s="3">
        <v>776.49</v>
      </c>
      <c r="AW51" s="3">
        <v>776.49</v>
      </c>
    </row>
    <row r="52" spans="1:49" x14ac:dyDescent="0.25">
      <c r="A52" t="s">
        <v>51</v>
      </c>
      <c r="B52" s="3">
        <v>168.08</v>
      </c>
      <c r="C52" s="3">
        <v>173.35</v>
      </c>
      <c r="D52" s="3">
        <v>173.35</v>
      </c>
      <c r="E52" s="3">
        <v>175.33</v>
      </c>
      <c r="F52" s="3">
        <v>175.33</v>
      </c>
      <c r="G52" s="3">
        <v>177.97</v>
      </c>
      <c r="H52" s="3">
        <v>177.97</v>
      </c>
      <c r="I52" s="3">
        <v>183.25</v>
      </c>
      <c r="J52" s="3">
        <v>183.25</v>
      </c>
      <c r="K52" s="3">
        <v>377.05</v>
      </c>
      <c r="L52" s="3">
        <v>382.32</v>
      </c>
      <c r="M52" s="3">
        <v>391.56</v>
      </c>
      <c r="N52" s="3">
        <v>391.56</v>
      </c>
      <c r="O52" s="3">
        <v>400.79</v>
      </c>
      <c r="P52" s="3">
        <v>400.79</v>
      </c>
      <c r="Q52" s="3">
        <v>410.03</v>
      </c>
      <c r="R52" s="3">
        <v>410.03</v>
      </c>
      <c r="S52" s="3">
        <v>419.26</v>
      </c>
      <c r="T52" s="3">
        <v>628.9</v>
      </c>
      <c r="U52" s="3">
        <v>642.75</v>
      </c>
      <c r="V52" s="3">
        <v>642.75</v>
      </c>
      <c r="W52" s="3">
        <v>656.6</v>
      </c>
      <c r="X52" s="3">
        <v>656.6</v>
      </c>
      <c r="Y52" s="3">
        <v>670.45</v>
      </c>
      <c r="Z52" s="3">
        <v>670.45</v>
      </c>
      <c r="AA52" s="3">
        <v>684.31</v>
      </c>
      <c r="AB52" s="3">
        <v>684.31</v>
      </c>
      <c r="AC52" s="3">
        <v>698.16</v>
      </c>
      <c r="AD52" s="3">
        <v>698.16</v>
      </c>
      <c r="AE52" s="3">
        <v>712.01</v>
      </c>
      <c r="AF52" s="3">
        <v>712.01</v>
      </c>
      <c r="AG52" s="3">
        <v>725.86</v>
      </c>
      <c r="AH52" s="3">
        <v>725.86</v>
      </c>
      <c r="AI52" s="3">
        <v>725.86</v>
      </c>
      <c r="AJ52" s="3">
        <v>725.86</v>
      </c>
      <c r="AK52" s="3">
        <v>725.86</v>
      </c>
      <c r="AL52" s="3">
        <v>725.86</v>
      </c>
      <c r="AM52" s="3">
        <v>725.86</v>
      </c>
      <c r="AN52" s="3">
        <v>725.86</v>
      </c>
      <c r="AO52" s="3">
        <v>725.86</v>
      </c>
      <c r="AP52" s="3">
        <v>725.86</v>
      </c>
      <c r="AQ52" s="3">
        <v>725.86</v>
      </c>
      <c r="AR52" s="3">
        <v>725.86</v>
      </c>
      <c r="AS52" s="3">
        <v>725.86</v>
      </c>
      <c r="AT52" s="3">
        <v>725.86</v>
      </c>
      <c r="AU52" s="3">
        <v>725.86</v>
      </c>
      <c r="AV52" s="3">
        <v>725.86</v>
      </c>
      <c r="AW52" s="3">
        <v>725.86</v>
      </c>
    </row>
    <row r="53" spans="1:49" x14ac:dyDescent="0.25">
      <c r="A53" t="s">
        <v>52</v>
      </c>
      <c r="B53" s="3">
        <v>177.97</v>
      </c>
      <c r="C53" s="3">
        <v>182.59</v>
      </c>
      <c r="D53" s="3">
        <v>182.59</v>
      </c>
      <c r="E53" s="3">
        <v>189.68</v>
      </c>
      <c r="F53" s="3">
        <v>189.68</v>
      </c>
      <c r="G53" s="3">
        <v>196.77</v>
      </c>
      <c r="H53" s="3">
        <v>196.77</v>
      </c>
      <c r="I53" s="3">
        <v>203.86</v>
      </c>
      <c r="J53" s="3">
        <v>203.86</v>
      </c>
      <c r="K53" s="3">
        <v>421.9</v>
      </c>
      <c r="L53" s="3">
        <v>421.9</v>
      </c>
      <c r="M53" s="3">
        <v>436.08</v>
      </c>
      <c r="N53" s="3">
        <v>436.08</v>
      </c>
      <c r="O53" s="3">
        <v>450.27</v>
      </c>
      <c r="P53" s="3">
        <v>450.27</v>
      </c>
      <c r="Q53" s="3">
        <v>464.45</v>
      </c>
      <c r="R53" s="3">
        <v>464.45</v>
      </c>
      <c r="S53" s="3">
        <v>478.63</v>
      </c>
      <c r="T53" s="3">
        <v>717.95</v>
      </c>
      <c r="U53" s="3">
        <v>739.22</v>
      </c>
      <c r="V53" s="3">
        <v>739.22</v>
      </c>
      <c r="W53" s="3">
        <v>760.49</v>
      </c>
      <c r="X53" s="3">
        <v>760.49</v>
      </c>
      <c r="Y53" s="3">
        <v>781.77</v>
      </c>
      <c r="Z53" s="3">
        <v>781.77</v>
      </c>
      <c r="AA53" s="3">
        <v>803.04</v>
      </c>
      <c r="AB53" s="3">
        <v>803.04</v>
      </c>
      <c r="AC53" s="3">
        <v>803.04</v>
      </c>
      <c r="AD53" s="3">
        <v>803.04</v>
      </c>
      <c r="AE53" s="3">
        <v>803.04</v>
      </c>
      <c r="AF53" s="3">
        <v>803.04</v>
      </c>
      <c r="AG53" s="3">
        <v>803.04</v>
      </c>
      <c r="AH53" s="3">
        <v>803.04</v>
      </c>
      <c r="AI53" s="3">
        <v>803.04</v>
      </c>
      <c r="AJ53" s="3">
        <v>803.04</v>
      </c>
      <c r="AK53" s="3">
        <v>803.04</v>
      </c>
      <c r="AL53" s="3">
        <v>803.04</v>
      </c>
      <c r="AM53" s="3">
        <v>803.04</v>
      </c>
      <c r="AN53" s="3">
        <v>803.04</v>
      </c>
      <c r="AO53" s="3">
        <v>803.04</v>
      </c>
      <c r="AP53" s="3">
        <v>803.04</v>
      </c>
      <c r="AQ53" s="3">
        <v>803.04</v>
      </c>
      <c r="AR53" s="3">
        <v>803.04</v>
      </c>
      <c r="AS53" s="3">
        <v>803.04</v>
      </c>
      <c r="AT53" s="3">
        <v>803.04</v>
      </c>
      <c r="AU53" s="3">
        <v>803.04</v>
      </c>
      <c r="AV53" s="3">
        <v>803.04</v>
      </c>
      <c r="AW53" s="3">
        <v>803.04</v>
      </c>
    </row>
    <row r="54" spans="1:49" x14ac:dyDescent="0.25">
      <c r="A54" t="s">
        <v>53</v>
      </c>
      <c r="B54" s="3">
        <v>192.81</v>
      </c>
      <c r="C54" s="3">
        <v>192.81</v>
      </c>
      <c r="D54" s="3">
        <v>202.71</v>
      </c>
      <c r="E54" s="3">
        <v>202.71</v>
      </c>
      <c r="F54" s="3">
        <v>212.6</v>
      </c>
      <c r="G54" s="3">
        <v>212.6</v>
      </c>
      <c r="H54" s="3">
        <v>222.49</v>
      </c>
      <c r="I54" s="3">
        <v>222.49</v>
      </c>
      <c r="J54" s="3">
        <v>232.39</v>
      </c>
      <c r="K54" s="3">
        <v>464.78</v>
      </c>
      <c r="L54" s="3">
        <v>484.57</v>
      </c>
      <c r="M54" s="3">
        <v>484.57</v>
      </c>
      <c r="N54" s="3">
        <v>504.36</v>
      </c>
      <c r="O54" s="3">
        <v>504.36</v>
      </c>
      <c r="P54" s="3">
        <v>524.14</v>
      </c>
      <c r="Q54" s="3">
        <v>524.14</v>
      </c>
      <c r="R54" s="3">
        <v>543.92999999999995</v>
      </c>
      <c r="S54" s="3">
        <v>543.92999999999995</v>
      </c>
      <c r="T54" s="3">
        <v>845.58</v>
      </c>
      <c r="U54" s="3">
        <v>845.58</v>
      </c>
      <c r="V54" s="3">
        <v>875.27</v>
      </c>
      <c r="W54" s="3">
        <v>875.27</v>
      </c>
      <c r="X54" s="3">
        <v>904.95</v>
      </c>
      <c r="Y54" s="3">
        <v>904.95</v>
      </c>
      <c r="Z54" s="3">
        <v>904.95</v>
      </c>
      <c r="AA54" s="3">
        <v>904.95</v>
      </c>
      <c r="AB54" s="3">
        <v>904.95</v>
      </c>
      <c r="AC54" s="3">
        <v>904.95</v>
      </c>
      <c r="AD54" s="3">
        <v>904.95</v>
      </c>
      <c r="AE54" s="3">
        <v>904.95</v>
      </c>
      <c r="AF54" s="3">
        <v>904.95</v>
      </c>
      <c r="AG54" s="3">
        <v>904.95</v>
      </c>
      <c r="AH54" s="3">
        <v>904.95</v>
      </c>
      <c r="AI54" s="3">
        <v>904.95</v>
      </c>
      <c r="AJ54" s="3">
        <v>904.95</v>
      </c>
      <c r="AK54" s="3">
        <v>904.95</v>
      </c>
      <c r="AL54" s="3">
        <v>904.95</v>
      </c>
      <c r="AM54" s="3">
        <v>904.95</v>
      </c>
      <c r="AN54" s="3">
        <v>904.95</v>
      </c>
      <c r="AO54" s="3">
        <v>904.95</v>
      </c>
      <c r="AP54" s="3">
        <v>904.95</v>
      </c>
      <c r="AQ54" s="3">
        <v>904.95</v>
      </c>
      <c r="AR54" s="3">
        <v>904.95</v>
      </c>
      <c r="AS54" s="3">
        <v>904.95</v>
      </c>
      <c r="AT54" s="3">
        <v>904.95</v>
      </c>
      <c r="AU54" s="3">
        <v>904.95</v>
      </c>
      <c r="AV54" s="3">
        <v>904.95</v>
      </c>
      <c r="AW54" s="3">
        <v>904.95</v>
      </c>
    </row>
    <row r="55" spans="1:49" x14ac:dyDescent="0.25">
      <c r="A55" t="s">
        <v>54</v>
      </c>
      <c r="B55" s="3">
        <v>195.45</v>
      </c>
      <c r="C55" s="3">
        <v>200.07</v>
      </c>
      <c r="D55" s="3">
        <v>200.07</v>
      </c>
      <c r="E55" s="3">
        <v>207.16</v>
      </c>
      <c r="F55" s="3">
        <v>207.16</v>
      </c>
      <c r="G55" s="3">
        <v>214.25</v>
      </c>
      <c r="H55" s="3">
        <v>214.25</v>
      </c>
      <c r="I55" s="3">
        <v>221.34</v>
      </c>
      <c r="J55" s="3">
        <v>221.34</v>
      </c>
      <c r="K55" s="3">
        <v>456.86</v>
      </c>
      <c r="L55" s="3">
        <v>456.86</v>
      </c>
      <c r="M55" s="3">
        <v>471.04</v>
      </c>
      <c r="N55" s="3">
        <v>471.04</v>
      </c>
      <c r="O55" s="3">
        <v>485.23</v>
      </c>
      <c r="P55" s="3">
        <v>485.23</v>
      </c>
      <c r="Q55" s="3">
        <v>499.41</v>
      </c>
      <c r="R55" s="3">
        <v>499.41</v>
      </c>
      <c r="S55" s="3">
        <v>513.59</v>
      </c>
      <c r="T55" s="3">
        <v>770.39</v>
      </c>
      <c r="U55" s="3">
        <v>791.66</v>
      </c>
      <c r="V55" s="3">
        <v>791.66</v>
      </c>
      <c r="W55" s="3">
        <v>812.93</v>
      </c>
      <c r="X55" s="3">
        <v>812.93</v>
      </c>
      <c r="Y55" s="3">
        <v>834.21</v>
      </c>
      <c r="Z55" s="3">
        <v>834.21</v>
      </c>
      <c r="AA55" s="3">
        <v>855.48</v>
      </c>
      <c r="AB55" s="3">
        <v>855.48</v>
      </c>
      <c r="AC55" s="3">
        <v>855.48</v>
      </c>
      <c r="AD55" s="3">
        <v>855.48</v>
      </c>
      <c r="AE55" s="3">
        <v>855.48</v>
      </c>
      <c r="AF55" s="3">
        <v>855.48</v>
      </c>
      <c r="AG55" s="3">
        <v>855.48</v>
      </c>
      <c r="AH55" s="3">
        <v>855.48</v>
      </c>
      <c r="AI55" s="3">
        <v>855.48</v>
      </c>
      <c r="AJ55" s="3">
        <v>855.48</v>
      </c>
      <c r="AK55" s="3">
        <v>855.48</v>
      </c>
      <c r="AL55" s="3">
        <v>855.48</v>
      </c>
      <c r="AM55" s="3">
        <v>855.48</v>
      </c>
      <c r="AN55" s="3">
        <v>855.48</v>
      </c>
      <c r="AO55" s="3">
        <v>855.48</v>
      </c>
      <c r="AP55" s="3">
        <v>855.48</v>
      </c>
      <c r="AQ55" s="3">
        <v>855.48</v>
      </c>
      <c r="AR55" s="3">
        <v>855.48</v>
      </c>
      <c r="AS55" s="3">
        <v>855.48</v>
      </c>
      <c r="AT55" s="3">
        <v>855.48</v>
      </c>
      <c r="AU55" s="3">
        <v>855.48</v>
      </c>
      <c r="AV55" s="3">
        <v>855.48</v>
      </c>
      <c r="AW55" s="3">
        <v>855.48</v>
      </c>
    </row>
    <row r="56" spans="1:49" x14ac:dyDescent="0.25">
      <c r="A56" t="s">
        <v>55</v>
      </c>
      <c r="B56" s="3">
        <v>201.06</v>
      </c>
      <c r="C56" s="3">
        <v>205.67</v>
      </c>
      <c r="D56" s="3">
        <v>205.67</v>
      </c>
      <c r="E56" s="3">
        <v>212.76</v>
      </c>
      <c r="F56" s="3">
        <v>212.76</v>
      </c>
      <c r="G56" s="3">
        <v>219.86</v>
      </c>
      <c r="H56" s="3">
        <v>219.86</v>
      </c>
      <c r="I56" s="3">
        <v>226.95</v>
      </c>
      <c r="J56" s="3">
        <v>226.95</v>
      </c>
      <c r="K56" s="3">
        <v>468.08</v>
      </c>
      <c r="L56" s="3">
        <v>468.08</v>
      </c>
      <c r="M56" s="3">
        <v>482.26</v>
      </c>
      <c r="N56" s="3">
        <v>482.26</v>
      </c>
      <c r="O56" s="3">
        <v>496.44</v>
      </c>
      <c r="P56" s="3">
        <v>496.44</v>
      </c>
      <c r="Q56" s="3">
        <v>510.62</v>
      </c>
      <c r="R56" s="3">
        <v>510.62</v>
      </c>
      <c r="S56" s="3">
        <v>524.79999999999995</v>
      </c>
      <c r="T56" s="3">
        <v>787.21</v>
      </c>
      <c r="U56" s="3">
        <v>808.48</v>
      </c>
      <c r="V56" s="3">
        <v>808.48</v>
      </c>
      <c r="W56" s="3">
        <v>829.75</v>
      </c>
      <c r="X56" s="3">
        <v>829.75</v>
      </c>
      <c r="Y56" s="3">
        <v>851.03</v>
      </c>
      <c r="Z56" s="3">
        <v>851.03</v>
      </c>
      <c r="AA56" s="3">
        <v>872.3</v>
      </c>
      <c r="AB56" s="3">
        <v>872.3</v>
      </c>
      <c r="AC56" s="3">
        <v>872.3</v>
      </c>
      <c r="AD56" s="3">
        <v>872.3</v>
      </c>
      <c r="AE56" s="3">
        <v>872.3</v>
      </c>
      <c r="AF56" s="3">
        <v>872.3</v>
      </c>
      <c r="AG56" s="3">
        <v>872.3</v>
      </c>
      <c r="AH56" s="3">
        <v>872.3</v>
      </c>
      <c r="AI56" s="3">
        <v>872.3</v>
      </c>
      <c r="AJ56" s="3">
        <v>872.3</v>
      </c>
      <c r="AK56" s="3">
        <v>872.3</v>
      </c>
      <c r="AL56" s="3">
        <v>872.3</v>
      </c>
      <c r="AM56" s="3">
        <v>872.3</v>
      </c>
      <c r="AN56" s="3">
        <v>872.3</v>
      </c>
      <c r="AO56" s="3">
        <v>872.3</v>
      </c>
      <c r="AP56" s="3">
        <v>872.3</v>
      </c>
      <c r="AQ56" s="3">
        <v>872.3</v>
      </c>
      <c r="AR56" s="3">
        <v>872.3</v>
      </c>
      <c r="AS56" s="3">
        <v>872.3</v>
      </c>
      <c r="AT56" s="3">
        <v>872.3</v>
      </c>
      <c r="AU56" s="3">
        <v>872.3</v>
      </c>
      <c r="AV56" s="3">
        <v>872.3</v>
      </c>
      <c r="AW56" s="3">
        <v>872.3</v>
      </c>
    </row>
    <row r="57" spans="1:49" x14ac:dyDescent="0.25">
      <c r="A57" t="s">
        <v>60</v>
      </c>
      <c r="B57" s="3">
        <v>201.06</v>
      </c>
      <c r="C57" s="3">
        <v>205.67</v>
      </c>
      <c r="D57" s="3">
        <v>205.67</v>
      </c>
      <c r="E57" s="3">
        <v>213.75</v>
      </c>
      <c r="F57" s="3">
        <v>213.75</v>
      </c>
      <c r="G57" s="3">
        <v>221.83</v>
      </c>
      <c r="H57" s="3">
        <v>221.83</v>
      </c>
      <c r="I57" s="3">
        <v>229.91</v>
      </c>
      <c r="J57" s="3">
        <v>229.91</v>
      </c>
      <c r="K57" s="3">
        <v>475.99</v>
      </c>
      <c r="L57" s="3">
        <v>475.99</v>
      </c>
      <c r="M57" s="3">
        <v>492.15</v>
      </c>
      <c r="N57" s="3">
        <v>492.15</v>
      </c>
      <c r="O57" s="3">
        <v>508.31</v>
      </c>
      <c r="P57" s="3">
        <v>508.31</v>
      </c>
      <c r="Q57" s="3">
        <v>524.47</v>
      </c>
      <c r="R57" s="3">
        <v>524.47</v>
      </c>
      <c r="S57" s="3">
        <v>540.63</v>
      </c>
      <c r="T57" s="3">
        <v>810.95</v>
      </c>
      <c r="U57" s="3">
        <v>835.19</v>
      </c>
      <c r="V57" s="3">
        <v>835.19</v>
      </c>
      <c r="W57" s="3">
        <v>859.43</v>
      </c>
      <c r="X57" s="3">
        <v>859.43</v>
      </c>
      <c r="Y57" s="3">
        <v>883.67</v>
      </c>
      <c r="Z57" s="3">
        <v>883.67</v>
      </c>
      <c r="AA57" s="3">
        <v>883.67</v>
      </c>
      <c r="AB57" s="3">
        <v>883.67</v>
      </c>
      <c r="AC57" s="3">
        <v>883.67</v>
      </c>
      <c r="AD57" s="3">
        <v>883.67</v>
      </c>
      <c r="AE57" s="3">
        <v>883.67</v>
      </c>
      <c r="AF57" s="3">
        <v>883.67</v>
      </c>
      <c r="AG57" s="3">
        <v>883.67</v>
      </c>
      <c r="AH57" s="3">
        <v>883.67</v>
      </c>
      <c r="AI57" s="3">
        <v>883.67</v>
      </c>
      <c r="AJ57" s="3">
        <v>883.67</v>
      </c>
      <c r="AK57" s="3">
        <v>883.67</v>
      </c>
      <c r="AL57" s="3">
        <v>883.67</v>
      </c>
      <c r="AM57" s="3">
        <v>883.67</v>
      </c>
      <c r="AN57" s="3">
        <v>883.67</v>
      </c>
      <c r="AO57" s="3">
        <v>883.67</v>
      </c>
      <c r="AP57" s="3">
        <v>883.67</v>
      </c>
      <c r="AQ57" s="3">
        <v>883.67</v>
      </c>
      <c r="AR57" s="3">
        <v>883.67</v>
      </c>
      <c r="AS57" s="3">
        <v>883.67</v>
      </c>
      <c r="AT57" s="3">
        <v>883.67</v>
      </c>
      <c r="AU57" s="3">
        <v>883.67</v>
      </c>
      <c r="AV57" s="3">
        <v>883.67</v>
      </c>
      <c r="AW57" s="3">
        <v>883.67</v>
      </c>
    </row>
    <row r="58" spans="1:49" x14ac:dyDescent="0.25">
      <c r="A58" t="s">
        <v>59</v>
      </c>
      <c r="B58" s="3">
        <v>215.35</v>
      </c>
      <c r="C58" s="3">
        <v>219.97</v>
      </c>
      <c r="D58" s="3">
        <v>219.97</v>
      </c>
      <c r="E58" s="3">
        <v>227.06</v>
      </c>
      <c r="F58" s="3">
        <v>227.06</v>
      </c>
      <c r="G58" s="3">
        <v>234.15</v>
      </c>
      <c r="H58" s="3">
        <v>234.15</v>
      </c>
      <c r="I58" s="3">
        <v>241.24</v>
      </c>
      <c r="J58" s="3">
        <v>241.24</v>
      </c>
      <c r="K58" s="3">
        <v>496.66</v>
      </c>
      <c r="L58" s="3">
        <v>496.66</v>
      </c>
      <c r="M58" s="3">
        <v>510.84</v>
      </c>
      <c r="N58" s="3">
        <v>510.84</v>
      </c>
      <c r="O58" s="3">
        <v>525.02</v>
      </c>
      <c r="P58" s="3">
        <v>525.02</v>
      </c>
      <c r="Q58" s="3">
        <v>539.21</v>
      </c>
      <c r="R58" s="3">
        <v>539.21</v>
      </c>
      <c r="S58" s="3">
        <v>553.39</v>
      </c>
      <c r="T58" s="3">
        <v>830.08</v>
      </c>
      <c r="U58" s="3">
        <v>851.35</v>
      </c>
      <c r="V58" s="3">
        <v>851.35</v>
      </c>
      <c r="W58" s="3">
        <v>872.63</v>
      </c>
      <c r="X58" s="3">
        <v>872.63</v>
      </c>
      <c r="Y58" s="3">
        <v>893.9</v>
      </c>
      <c r="Z58" s="3">
        <v>893.9</v>
      </c>
      <c r="AA58" s="3">
        <v>893.9</v>
      </c>
      <c r="AB58" s="3">
        <v>893.9</v>
      </c>
      <c r="AC58" s="3">
        <v>893.9</v>
      </c>
      <c r="AD58" s="3">
        <v>893.9</v>
      </c>
      <c r="AE58" s="3">
        <v>893.9</v>
      </c>
      <c r="AF58" s="3">
        <v>893.9</v>
      </c>
      <c r="AG58" s="3">
        <v>893.9</v>
      </c>
      <c r="AH58" s="3">
        <v>893.9</v>
      </c>
      <c r="AI58" s="3">
        <v>893.9</v>
      </c>
      <c r="AJ58" s="3">
        <v>893.9</v>
      </c>
      <c r="AK58" s="3">
        <v>893.9</v>
      </c>
      <c r="AL58" s="3">
        <v>893.9</v>
      </c>
      <c r="AM58" s="3">
        <v>893.9</v>
      </c>
      <c r="AN58" s="3">
        <v>893.9</v>
      </c>
      <c r="AO58" s="3">
        <v>893.9</v>
      </c>
      <c r="AP58" s="3">
        <v>893.9</v>
      </c>
      <c r="AQ58" s="3">
        <v>893.9</v>
      </c>
      <c r="AR58" s="3">
        <v>893.9</v>
      </c>
      <c r="AS58" s="3">
        <v>893.9</v>
      </c>
      <c r="AT58" s="3">
        <v>893.9</v>
      </c>
      <c r="AU58" s="3">
        <v>893.9</v>
      </c>
      <c r="AV58" s="3">
        <v>893.9</v>
      </c>
      <c r="AW58" s="3">
        <v>893.9</v>
      </c>
    </row>
    <row r="59" spans="1:49" x14ac:dyDescent="0.25">
      <c r="A59" t="s">
        <v>58</v>
      </c>
      <c r="B59" s="3">
        <v>217.55</v>
      </c>
      <c r="C59" s="3">
        <v>217.55</v>
      </c>
      <c r="D59" s="3">
        <v>227.44</v>
      </c>
      <c r="E59" s="3">
        <v>227.44</v>
      </c>
      <c r="F59" s="3">
        <v>237.34</v>
      </c>
      <c r="G59" s="3">
        <v>237.34</v>
      </c>
      <c r="H59" s="3">
        <v>247.23</v>
      </c>
      <c r="I59" s="3">
        <v>247.23</v>
      </c>
      <c r="J59" s="3">
        <v>257.12</v>
      </c>
      <c r="K59" s="3">
        <v>514.25</v>
      </c>
      <c r="L59" s="3">
        <v>534.04</v>
      </c>
      <c r="M59" s="3">
        <v>534.04</v>
      </c>
      <c r="N59" s="3">
        <v>553.83000000000004</v>
      </c>
      <c r="O59" s="3">
        <v>553.83000000000004</v>
      </c>
      <c r="P59" s="3">
        <v>573.62</v>
      </c>
      <c r="Q59" s="3">
        <v>573.62</v>
      </c>
      <c r="R59" s="3">
        <v>593.41</v>
      </c>
      <c r="S59" s="3">
        <v>593.41</v>
      </c>
      <c r="T59" s="3">
        <v>919.79</v>
      </c>
      <c r="U59" s="3">
        <v>919.79</v>
      </c>
      <c r="V59" s="3">
        <v>949.48</v>
      </c>
      <c r="W59" s="3">
        <v>949.48</v>
      </c>
      <c r="X59" s="3">
        <v>979.16</v>
      </c>
      <c r="Y59" s="3">
        <v>979.16</v>
      </c>
      <c r="Z59" s="3">
        <v>979.16</v>
      </c>
      <c r="AA59" s="3">
        <v>979.16</v>
      </c>
      <c r="AB59" s="3">
        <v>979.16</v>
      </c>
      <c r="AC59" s="3">
        <v>979.16</v>
      </c>
      <c r="AD59" s="3">
        <v>979.16</v>
      </c>
      <c r="AE59" s="3">
        <v>979.16</v>
      </c>
      <c r="AF59" s="3">
        <v>979.16</v>
      </c>
      <c r="AG59" s="3">
        <v>979.16</v>
      </c>
      <c r="AH59" s="3">
        <v>979.16</v>
      </c>
      <c r="AI59" s="3">
        <v>979.16</v>
      </c>
      <c r="AJ59" s="3">
        <v>979.16</v>
      </c>
      <c r="AK59" s="3">
        <v>979.16</v>
      </c>
      <c r="AL59" s="3">
        <v>979.16</v>
      </c>
      <c r="AM59" s="3">
        <v>979.16</v>
      </c>
      <c r="AN59" s="3">
        <v>979.16</v>
      </c>
      <c r="AO59" s="3">
        <v>979.16</v>
      </c>
      <c r="AP59" s="3">
        <v>979.16</v>
      </c>
      <c r="AQ59" s="3">
        <v>979.16</v>
      </c>
      <c r="AR59" s="3">
        <v>979.16</v>
      </c>
      <c r="AS59" s="3">
        <v>979.16</v>
      </c>
      <c r="AT59" s="3">
        <v>979.16</v>
      </c>
      <c r="AU59" s="3">
        <v>979.16</v>
      </c>
      <c r="AV59" s="3">
        <v>979.16</v>
      </c>
      <c r="AW59" s="3">
        <v>979.16</v>
      </c>
    </row>
    <row r="60" spans="1:49" x14ac:dyDescent="0.25">
      <c r="A60" t="s">
        <v>57</v>
      </c>
      <c r="B60" s="3">
        <v>224.14</v>
      </c>
      <c r="C60" s="3">
        <v>228.76</v>
      </c>
      <c r="D60" s="3">
        <v>228.76</v>
      </c>
      <c r="E60" s="3">
        <v>236.84</v>
      </c>
      <c r="F60" s="3">
        <v>236.84</v>
      </c>
      <c r="G60" s="3">
        <v>244.92</v>
      </c>
      <c r="H60" s="3">
        <v>244.92</v>
      </c>
      <c r="I60" s="3">
        <v>253</v>
      </c>
      <c r="J60" s="3">
        <v>253</v>
      </c>
      <c r="K60" s="3">
        <v>522.16</v>
      </c>
      <c r="L60" s="3">
        <v>522.16</v>
      </c>
      <c r="M60" s="3">
        <v>538.32000000000005</v>
      </c>
      <c r="N60" s="3">
        <v>538.32000000000005</v>
      </c>
      <c r="O60" s="3">
        <v>554.49</v>
      </c>
      <c r="P60" s="3">
        <v>554.49</v>
      </c>
      <c r="Q60" s="3">
        <v>570.65</v>
      </c>
      <c r="R60" s="3">
        <v>570.65</v>
      </c>
      <c r="S60" s="3">
        <v>586.80999999999995</v>
      </c>
      <c r="T60" s="3">
        <v>880.21</v>
      </c>
      <c r="U60" s="3">
        <v>904.45</v>
      </c>
      <c r="V60" s="3">
        <v>904.45</v>
      </c>
      <c r="W60" s="3">
        <v>928.69</v>
      </c>
      <c r="X60" s="3">
        <v>928.69</v>
      </c>
      <c r="Y60" s="3">
        <v>928.69</v>
      </c>
      <c r="Z60" s="3">
        <v>928.69</v>
      </c>
      <c r="AA60" s="3">
        <v>928.69</v>
      </c>
      <c r="AB60" s="3">
        <v>928.69</v>
      </c>
      <c r="AC60" s="3">
        <v>928.69</v>
      </c>
      <c r="AD60" s="3">
        <v>928.69</v>
      </c>
      <c r="AE60" s="3">
        <v>928.69</v>
      </c>
      <c r="AF60" s="3">
        <v>928.69</v>
      </c>
      <c r="AG60" s="3">
        <v>928.69</v>
      </c>
      <c r="AH60" s="3">
        <v>928.69</v>
      </c>
      <c r="AI60" s="3">
        <v>928.69</v>
      </c>
      <c r="AJ60" s="3">
        <v>928.69</v>
      </c>
      <c r="AK60" s="3">
        <v>928.69</v>
      </c>
      <c r="AL60" s="3">
        <v>928.69</v>
      </c>
      <c r="AM60" s="3">
        <v>928.69</v>
      </c>
      <c r="AN60" s="3">
        <v>928.69</v>
      </c>
      <c r="AO60" s="3">
        <v>928.69</v>
      </c>
      <c r="AP60" s="3">
        <v>928.69</v>
      </c>
      <c r="AQ60" s="3">
        <v>928.69</v>
      </c>
      <c r="AR60" s="3">
        <v>928.69</v>
      </c>
      <c r="AS60" s="3">
        <v>928.69</v>
      </c>
      <c r="AT60" s="3">
        <v>928.69</v>
      </c>
      <c r="AU60" s="3">
        <v>928.69</v>
      </c>
      <c r="AV60" s="3">
        <v>928.69</v>
      </c>
      <c r="AW60" s="3">
        <v>928.69</v>
      </c>
    </row>
    <row r="61" spans="1:49" x14ac:dyDescent="0.25">
      <c r="A61" t="s">
        <v>56</v>
      </c>
      <c r="B61" s="3">
        <v>234.7</v>
      </c>
      <c r="C61" s="3">
        <v>234.7</v>
      </c>
      <c r="D61" s="3">
        <v>244.59</v>
      </c>
      <c r="E61" s="3">
        <v>244.59</v>
      </c>
      <c r="F61" s="3">
        <v>254.49</v>
      </c>
      <c r="G61" s="3">
        <v>254.49</v>
      </c>
      <c r="H61" s="3">
        <v>264.38</v>
      </c>
      <c r="I61" s="3">
        <v>264.38</v>
      </c>
      <c r="J61" s="3">
        <v>274.27999999999997</v>
      </c>
      <c r="K61" s="3">
        <v>548.54999999999995</v>
      </c>
      <c r="L61" s="3">
        <v>568.34</v>
      </c>
      <c r="M61" s="3">
        <v>568.34</v>
      </c>
      <c r="N61" s="3">
        <v>588.13</v>
      </c>
      <c r="O61" s="3">
        <v>588.13</v>
      </c>
      <c r="P61" s="3">
        <v>607.91999999999996</v>
      </c>
      <c r="Q61" s="3">
        <v>607.91999999999996</v>
      </c>
      <c r="R61" s="3">
        <v>627.71</v>
      </c>
      <c r="S61" s="3">
        <v>627.71</v>
      </c>
      <c r="T61" s="3">
        <v>971.25</v>
      </c>
      <c r="U61" s="3">
        <v>971.25</v>
      </c>
      <c r="V61" s="3">
        <v>1000.93</v>
      </c>
      <c r="W61" s="3">
        <v>1000.93</v>
      </c>
      <c r="X61" s="3">
        <v>1030.6099999999999</v>
      </c>
      <c r="Y61" s="3">
        <v>1030.6099999999999</v>
      </c>
      <c r="Z61" s="3">
        <v>1060.3</v>
      </c>
      <c r="AA61" s="3">
        <v>1060.3</v>
      </c>
      <c r="AB61" s="3">
        <v>1089.98</v>
      </c>
      <c r="AC61" s="3">
        <v>1089.98</v>
      </c>
      <c r="AD61" s="3">
        <v>1119.6600000000001</v>
      </c>
      <c r="AE61" s="3">
        <v>1119.6600000000001</v>
      </c>
      <c r="AF61" s="3">
        <v>1119.6600000000001</v>
      </c>
      <c r="AG61" s="3">
        <v>1119.6600000000001</v>
      </c>
      <c r="AH61" s="3">
        <v>1119.6600000000001</v>
      </c>
      <c r="AI61" s="3">
        <v>1119.6600000000001</v>
      </c>
      <c r="AJ61" s="3">
        <v>1119.6600000000001</v>
      </c>
      <c r="AK61" s="3">
        <v>1119.6600000000001</v>
      </c>
      <c r="AL61" s="3">
        <v>1119.6600000000001</v>
      </c>
      <c r="AM61" s="3">
        <v>1119.6600000000001</v>
      </c>
      <c r="AN61" s="3">
        <v>1119.6600000000001</v>
      </c>
      <c r="AO61" s="3">
        <v>1119.6600000000001</v>
      </c>
      <c r="AP61" s="3">
        <v>1119.6600000000001</v>
      </c>
      <c r="AQ61" s="3">
        <v>1119.6600000000001</v>
      </c>
      <c r="AR61" s="3">
        <v>1119.6600000000001</v>
      </c>
      <c r="AS61" s="3">
        <v>1119.6600000000001</v>
      </c>
      <c r="AT61" s="3">
        <v>1119.6600000000001</v>
      </c>
      <c r="AU61" s="3">
        <v>1119.6600000000001</v>
      </c>
      <c r="AV61" s="3">
        <v>1119.6600000000001</v>
      </c>
      <c r="AW61" s="3">
        <v>1119.6600000000001</v>
      </c>
    </row>
    <row r="62" spans="1:49" x14ac:dyDescent="0.25">
      <c r="A62" t="s">
        <v>61</v>
      </c>
      <c r="B62" s="3">
        <v>246.24</v>
      </c>
      <c r="C62" s="3">
        <v>251.19</v>
      </c>
      <c r="D62" s="3">
        <v>251.19</v>
      </c>
      <c r="E62" s="3">
        <v>261.08</v>
      </c>
      <c r="F62" s="3">
        <v>261.08</v>
      </c>
      <c r="G62" s="3">
        <v>270.98</v>
      </c>
      <c r="H62" s="3">
        <v>270.98</v>
      </c>
      <c r="I62" s="3">
        <v>280.87</v>
      </c>
      <c r="J62" s="3">
        <v>280.87</v>
      </c>
      <c r="K62" s="3">
        <v>581.53</v>
      </c>
      <c r="L62" s="3">
        <v>581.53</v>
      </c>
      <c r="M62" s="3">
        <v>601.32000000000005</v>
      </c>
      <c r="N62" s="3">
        <v>601.32000000000005</v>
      </c>
      <c r="O62" s="3">
        <v>621.11</v>
      </c>
      <c r="P62" s="3">
        <v>621.11</v>
      </c>
      <c r="Q62" s="3">
        <v>640.9</v>
      </c>
      <c r="R62" s="3">
        <v>640.9</v>
      </c>
      <c r="S62" s="3">
        <v>660.69</v>
      </c>
      <c r="T62" s="3">
        <v>991.03</v>
      </c>
      <c r="U62" s="3">
        <v>1020.72</v>
      </c>
      <c r="V62" s="3">
        <v>1020.72</v>
      </c>
      <c r="W62" s="3">
        <v>1020.72</v>
      </c>
      <c r="X62" s="3">
        <v>1020.72</v>
      </c>
      <c r="Y62" s="3">
        <v>1020.72</v>
      </c>
      <c r="Z62" s="3">
        <v>1020.72</v>
      </c>
      <c r="AA62" s="3">
        <v>1020.72</v>
      </c>
      <c r="AB62" s="3">
        <v>1020.72</v>
      </c>
      <c r="AC62" s="3">
        <v>1020.72</v>
      </c>
      <c r="AD62" s="3">
        <v>1020.72</v>
      </c>
      <c r="AE62" s="3">
        <v>1020.72</v>
      </c>
      <c r="AF62" s="3">
        <v>1020.72</v>
      </c>
      <c r="AG62" s="3">
        <v>1020.72</v>
      </c>
      <c r="AH62" s="3">
        <v>1020.72</v>
      </c>
      <c r="AI62" s="3">
        <v>1020.72</v>
      </c>
      <c r="AJ62" s="3">
        <v>1020.72</v>
      </c>
      <c r="AK62" s="3">
        <v>1020.72</v>
      </c>
      <c r="AL62" s="3">
        <v>1020.72</v>
      </c>
      <c r="AM62" s="3">
        <v>1020.72</v>
      </c>
      <c r="AN62" s="3">
        <v>1020.72</v>
      </c>
      <c r="AO62" s="3">
        <v>1020.72</v>
      </c>
      <c r="AP62" s="3">
        <v>1020.72</v>
      </c>
      <c r="AQ62" s="3">
        <v>1020.72</v>
      </c>
      <c r="AR62" s="3">
        <v>1020.72</v>
      </c>
      <c r="AS62" s="3">
        <v>1020.72</v>
      </c>
      <c r="AT62" s="3">
        <v>1020.72</v>
      </c>
      <c r="AU62" s="3">
        <v>1020.72</v>
      </c>
      <c r="AV62" s="3">
        <v>1020.72</v>
      </c>
      <c r="AW62" s="3">
        <v>1020.72</v>
      </c>
    </row>
    <row r="63" spans="1:49" x14ac:dyDescent="0.25">
      <c r="A63" t="s">
        <v>62</v>
      </c>
      <c r="B63" s="3">
        <v>247.89</v>
      </c>
      <c r="C63" s="3">
        <v>247.89</v>
      </c>
      <c r="D63" s="3">
        <v>257.77999999999997</v>
      </c>
      <c r="E63" s="3">
        <v>257.77999999999997</v>
      </c>
      <c r="F63" s="3">
        <v>267.68</v>
      </c>
      <c r="G63" s="3">
        <v>267.68</v>
      </c>
      <c r="H63" s="3">
        <v>277.57</v>
      </c>
      <c r="I63" s="3">
        <v>277.57</v>
      </c>
      <c r="J63" s="3">
        <v>287.47000000000003</v>
      </c>
      <c r="K63" s="3">
        <v>574.94000000000005</v>
      </c>
      <c r="L63" s="3">
        <v>594.72</v>
      </c>
      <c r="M63" s="3">
        <v>594.72</v>
      </c>
      <c r="N63" s="3">
        <v>614.51</v>
      </c>
      <c r="O63" s="3">
        <v>614.51</v>
      </c>
      <c r="P63" s="3">
        <v>634.29999999999995</v>
      </c>
      <c r="Q63" s="3">
        <v>634.29999999999995</v>
      </c>
      <c r="R63" s="3">
        <v>654.09</v>
      </c>
      <c r="S63" s="3">
        <v>654.09</v>
      </c>
      <c r="T63" s="3">
        <v>1010.82</v>
      </c>
      <c r="U63" s="3">
        <v>1010.82</v>
      </c>
      <c r="V63" s="3">
        <v>1040.51</v>
      </c>
      <c r="W63" s="3">
        <v>1040.51</v>
      </c>
      <c r="X63" s="3">
        <v>1070.19</v>
      </c>
      <c r="Y63" s="3">
        <v>1070.19</v>
      </c>
      <c r="Z63" s="3">
        <v>1099.8699999999999</v>
      </c>
      <c r="AA63" s="3">
        <v>1099.8699999999999</v>
      </c>
      <c r="AB63" s="3">
        <v>1128.97</v>
      </c>
      <c r="AC63" s="3">
        <v>1128.97</v>
      </c>
      <c r="AD63" s="3">
        <v>1158.6600000000001</v>
      </c>
      <c r="AE63" s="3">
        <v>1158.6600000000001</v>
      </c>
      <c r="AF63" s="3">
        <v>1188.3399999999999</v>
      </c>
      <c r="AG63" s="3">
        <v>1188.3399999999999</v>
      </c>
      <c r="AH63" s="3">
        <v>1188.3399999999999</v>
      </c>
      <c r="AI63" s="3">
        <v>1188.3399999999999</v>
      </c>
      <c r="AJ63" s="3">
        <v>1188.3399999999999</v>
      </c>
      <c r="AK63" s="3">
        <v>1188.3399999999999</v>
      </c>
      <c r="AL63" s="3">
        <v>1188.3399999999999</v>
      </c>
      <c r="AM63" s="3">
        <v>1188.3399999999999</v>
      </c>
      <c r="AN63" s="3">
        <v>1188.3399999999999</v>
      </c>
      <c r="AO63" s="3">
        <v>1188.3399999999999</v>
      </c>
      <c r="AP63" s="3">
        <v>1188.3399999999999</v>
      </c>
      <c r="AQ63" s="3">
        <v>1188.3399999999999</v>
      </c>
      <c r="AR63" s="3">
        <v>1188.3399999999999</v>
      </c>
      <c r="AS63" s="3">
        <v>1188.3399999999999</v>
      </c>
      <c r="AT63" s="3">
        <v>1188.3399999999999</v>
      </c>
      <c r="AU63" s="3">
        <v>1188.3399999999999</v>
      </c>
      <c r="AV63" s="3">
        <v>1188.3399999999999</v>
      </c>
      <c r="AW63" s="3">
        <v>1188.3399999999999</v>
      </c>
    </row>
    <row r="64" spans="1:49" x14ac:dyDescent="0.25">
      <c r="A64" t="s">
        <v>63</v>
      </c>
      <c r="B64" s="3">
        <v>264.38</v>
      </c>
      <c r="C64" s="3">
        <v>264.38</v>
      </c>
      <c r="D64" s="3">
        <v>274.27</v>
      </c>
      <c r="E64" s="3">
        <v>274.27</v>
      </c>
      <c r="F64" s="3">
        <v>284.17</v>
      </c>
      <c r="G64" s="3">
        <v>284.17</v>
      </c>
      <c r="H64" s="3">
        <v>294.06</v>
      </c>
      <c r="I64" s="3">
        <v>294.06</v>
      </c>
      <c r="J64" s="3">
        <v>303.95999999999998</v>
      </c>
      <c r="K64" s="3">
        <v>607.91999999999996</v>
      </c>
      <c r="L64" s="3">
        <v>627.71</v>
      </c>
      <c r="M64" s="3">
        <v>627.71</v>
      </c>
      <c r="N64" s="3">
        <v>647.5</v>
      </c>
      <c r="O64" s="3">
        <v>647.5</v>
      </c>
      <c r="P64" s="3">
        <v>667.28</v>
      </c>
      <c r="Q64" s="3">
        <v>667.28</v>
      </c>
      <c r="R64" s="3">
        <v>687.07</v>
      </c>
      <c r="S64" s="3">
        <v>687.07</v>
      </c>
      <c r="T64" s="3">
        <v>1060.29</v>
      </c>
      <c r="U64" s="3">
        <v>1060.29</v>
      </c>
      <c r="V64" s="3">
        <v>1089.98</v>
      </c>
      <c r="W64" s="3">
        <v>1089.98</v>
      </c>
      <c r="X64" s="3">
        <v>1119.6600000000001</v>
      </c>
      <c r="Y64" s="3">
        <v>1119.6600000000001</v>
      </c>
      <c r="Z64" s="3">
        <v>1119.6600000000001</v>
      </c>
      <c r="AA64" s="3">
        <v>1119.6600000000001</v>
      </c>
      <c r="AB64" s="3">
        <v>1119.6600000000001</v>
      </c>
      <c r="AC64" s="3">
        <v>1119.6600000000001</v>
      </c>
      <c r="AD64" s="3">
        <v>1119.6600000000001</v>
      </c>
      <c r="AE64" s="3">
        <v>1119.6600000000001</v>
      </c>
      <c r="AF64" s="3">
        <v>1119.6600000000001</v>
      </c>
      <c r="AG64" s="3">
        <v>1119.6600000000001</v>
      </c>
      <c r="AH64" s="3">
        <v>1119.6600000000001</v>
      </c>
      <c r="AI64" s="3">
        <v>1119.6600000000001</v>
      </c>
      <c r="AJ64" s="3">
        <v>1119.6600000000001</v>
      </c>
      <c r="AK64" s="3">
        <v>1119.6600000000001</v>
      </c>
      <c r="AL64" s="3">
        <v>1119.6600000000001</v>
      </c>
      <c r="AM64" s="3">
        <v>1119.6600000000001</v>
      </c>
      <c r="AN64" s="3">
        <v>1119.6600000000001</v>
      </c>
      <c r="AO64" s="3">
        <v>1119.6600000000001</v>
      </c>
      <c r="AP64" s="3">
        <v>1119.6600000000001</v>
      </c>
      <c r="AQ64" s="3">
        <v>1119.6600000000001</v>
      </c>
      <c r="AR64" s="3">
        <v>1119.6600000000001</v>
      </c>
      <c r="AS64" s="3">
        <v>1119.6600000000001</v>
      </c>
      <c r="AT64" s="3">
        <v>1119.6600000000001</v>
      </c>
      <c r="AU64" s="3">
        <v>1119.6600000000001</v>
      </c>
      <c r="AV64" s="3">
        <v>1119.6600000000001</v>
      </c>
      <c r="AW64" s="3">
        <v>1119.6600000000001</v>
      </c>
    </row>
    <row r="65" spans="1:49" x14ac:dyDescent="0.25">
      <c r="A65" t="s">
        <v>64</v>
      </c>
      <c r="B65" s="3">
        <v>277.57</v>
      </c>
      <c r="C65" s="3">
        <v>277.57</v>
      </c>
      <c r="D65" s="3">
        <v>287.47000000000003</v>
      </c>
      <c r="E65" s="3">
        <v>287.47000000000003</v>
      </c>
      <c r="F65" s="3">
        <v>297.36</v>
      </c>
      <c r="G65" s="3">
        <v>297.36</v>
      </c>
      <c r="H65" s="3">
        <v>307.26</v>
      </c>
      <c r="I65" s="3">
        <v>307.26</v>
      </c>
      <c r="J65" s="3">
        <v>317.14999999999998</v>
      </c>
      <c r="K65" s="3">
        <v>634.29999999999995</v>
      </c>
      <c r="L65" s="3">
        <v>654.09</v>
      </c>
      <c r="M65" s="3">
        <v>654.09</v>
      </c>
      <c r="N65" s="3">
        <v>673.88</v>
      </c>
      <c r="O65" s="3">
        <v>673.88</v>
      </c>
      <c r="P65" s="3">
        <v>693.67</v>
      </c>
      <c r="Q65" s="3">
        <v>693.67</v>
      </c>
      <c r="R65" s="3">
        <v>713.46</v>
      </c>
      <c r="S65" s="3">
        <v>713.46</v>
      </c>
      <c r="T65" s="3">
        <v>1099.8699999999999</v>
      </c>
      <c r="U65" s="3">
        <v>1099.8699999999999</v>
      </c>
      <c r="V65" s="3">
        <v>1129.56</v>
      </c>
      <c r="W65" s="3">
        <v>1129.56</v>
      </c>
      <c r="X65" s="3">
        <v>1159.24</v>
      </c>
      <c r="Y65" s="3">
        <v>1159.24</v>
      </c>
      <c r="Z65" s="3">
        <v>1159.24</v>
      </c>
      <c r="AA65" s="3">
        <v>1159.24</v>
      </c>
      <c r="AB65" s="3">
        <v>1159.24</v>
      </c>
      <c r="AC65" s="3">
        <v>1159.24</v>
      </c>
      <c r="AD65" s="3">
        <v>1159.24</v>
      </c>
      <c r="AE65" s="3">
        <v>1159.24</v>
      </c>
      <c r="AF65" s="3">
        <v>1159.24</v>
      </c>
      <c r="AG65" s="3">
        <v>1159.24</v>
      </c>
      <c r="AH65" s="3">
        <v>1159.24</v>
      </c>
      <c r="AI65" s="3">
        <v>1159.24</v>
      </c>
      <c r="AJ65" s="3">
        <v>1159.24</v>
      </c>
      <c r="AK65" s="3">
        <v>1159.24</v>
      </c>
      <c r="AL65" s="3">
        <v>1159.24</v>
      </c>
      <c r="AM65" s="3">
        <v>1159.24</v>
      </c>
      <c r="AN65" s="3">
        <v>1159.24</v>
      </c>
      <c r="AO65" s="3">
        <v>1159.24</v>
      </c>
      <c r="AP65" s="3">
        <v>1159.24</v>
      </c>
      <c r="AQ65" s="3">
        <v>1159.24</v>
      </c>
      <c r="AR65" s="3">
        <v>1159.24</v>
      </c>
      <c r="AS65" s="3">
        <v>1159.24</v>
      </c>
      <c r="AT65" s="3">
        <v>1159.24</v>
      </c>
      <c r="AU65" s="3">
        <v>1159.24</v>
      </c>
      <c r="AV65" s="3">
        <v>1159.24</v>
      </c>
      <c r="AW65" s="3">
        <v>1159.24</v>
      </c>
    </row>
    <row r="66" spans="1:49" x14ac:dyDescent="0.25">
      <c r="A66" t="s">
        <v>65</v>
      </c>
      <c r="B66" s="3">
        <v>164.12</v>
      </c>
      <c r="C66" s="3">
        <v>171.37</v>
      </c>
      <c r="D66" s="3">
        <v>171.37</v>
      </c>
      <c r="E66" s="3">
        <v>176.65</v>
      </c>
      <c r="F66" s="3">
        <v>176.65</v>
      </c>
      <c r="G66" s="3">
        <v>181.93</v>
      </c>
      <c r="H66" s="3">
        <v>181.93</v>
      </c>
      <c r="I66" s="3">
        <v>187.2</v>
      </c>
      <c r="J66" s="3">
        <v>187.2</v>
      </c>
      <c r="K66" s="3">
        <v>384.96</v>
      </c>
      <c r="L66" s="3">
        <v>390.24</v>
      </c>
      <c r="M66" s="3">
        <v>400.79</v>
      </c>
      <c r="N66" s="3">
        <v>400.79</v>
      </c>
      <c r="O66" s="3">
        <v>411.35</v>
      </c>
      <c r="P66" s="3">
        <v>411.35</v>
      </c>
      <c r="Q66" s="3">
        <v>421.9</v>
      </c>
      <c r="R66" s="3">
        <v>421.9</v>
      </c>
      <c r="S66" s="3">
        <v>432.45</v>
      </c>
      <c r="T66" s="3">
        <v>648.67999999999995</v>
      </c>
      <c r="U66" s="3">
        <v>664.51</v>
      </c>
      <c r="V66" s="3">
        <v>664.51</v>
      </c>
      <c r="W66" s="3">
        <v>680.34</v>
      </c>
      <c r="X66" s="3">
        <v>680.34</v>
      </c>
      <c r="Y66" s="3">
        <v>696.18</v>
      </c>
      <c r="Z66" s="3">
        <v>696.18</v>
      </c>
      <c r="AA66" s="3">
        <v>712.01</v>
      </c>
      <c r="AB66" s="3">
        <v>712.01</v>
      </c>
      <c r="AC66" s="3">
        <v>727.84</v>
      </c>
      <c r="AD66" s="3">
        <v>727.84</v>
      </c>
      <c r="AE66" s="3">
        <v>727.84</v>
      </c>
      <c r="AF66" s="3">
        <v>727.84</v>
      </c>
      <c r="AG66" s="3">
        <v>727.84</v>
      </c>
      <c r="AH66" s="3">
        <v>727.84</v>
      </c>
      <c r="AI66" s="3">
        <v>727.84</v>
      </c>
      <c r="AJ66" s="3">
        <v>727.84</v>
      </c>
      <c r="AK66" s="3">
        <v>727.84</v>
      </c>
      <c r="AL66" s="3">
        <v>727.84</v>
      </c>
      <c r="AM66" s="3">
        <v>727.84</v>
      </c>
      <c r="AN66" s="3">
        <v>727.84</v>
      </c>
      <c r="AO66" s="3">
        <v>727.84</v>
      </c>
      <c r="AP66" s="3">
        <v>727.84</v>
      </c>
      <c r="AQ66" s="3">
        <v>727.84</v>
      </c>
      <c r="AR66" s="3">
        <v>727.84</v>
      </c>
      <c r="AS66" s="3">
        <v>727.84</v>
      </c>
      <c r="AT66" s="3">
        <v>727.84</v>
      </c>
      <c r="AU66" s="3">
        <v>727.84</v>
      </c>
      <c r="AV66" s="3">
        <v>727.84</v>
      </c>
      <c r="AW66" s="3">
        <v>727.84</v>
      </c>
    </row>
    <row r="67" spans="1:49" x14ac:dyDescent="0.25">
      <c r="A67" t="s">
        <v>66</v>
      </c>
      <c r="B67" s="3">
        <v>169.39</v>
      </c>
      <c r="C67" s="3">
        <v>176.65</v>
      </c>
      <c r="D67" s="3">
        <v>176.65</v>
      </c>
      <c r="E67" s="3">
        <v>181.93</v>
      </c>
      <c r="F67" s="3">
        <v>181.93</v>
      </c>
      <c r="G67" s="3">
        <v>187.2</v>
      </c>
      <c r="H67" s="3">
        <v>187.2</v>
      </c>
      <c r="I67" s="3">
        <v>192.48</v>
      </c>
      <c r="J67" s="3">
        <v>192.48</v>
      </c>
      <c r="K67" s="3">
        <v>395.52</v>
      </c>
      <c r="L67" s="3">
        <v>400.79</v>
      </c>
      <c r="M67" s="3">
        <v>411.35</v>
      </c>
      <c r="N67" s="3">
        <v>411.35</v>
      </c>
      <c r="O67" s="3">
        <v>421.9</v>
      </c>
      <c r="P67" s="3">
        <v>421.9</v>
      </c>
      <c r="Q67" s="3">
        <v>432.45</v>
      </c>
      <c r="R67" s="3">
        <v>432.45</v>
      </c>
      <c r="S67" s="3">
        <v>443.01</v>
      </c>
      <c r="T67" s="3">
        <v>664.51</v>
      </c>
      <c r="U67" s="3">
        <v>680.34</v>
      </c>
      <c r="V67" s="3">
        <v>680.34</v>
      </c>
      <c r="W67" s="3">
        <v>696.18</v>
      </c>
      <c r="X67" s="3">
        <v>696.18</v>
      </c>
      <c r="Y67" s="3">
        <v>712.01</v>
      </c>
      <c r="Z67" s="3">
        <v>712.01</v>
      </c>
      <c r="AA67" s="3">
        <v>727.84</v>
      </c>
      <c r="AB67" s="3">
        <v>727.84</v>
      </c>
      <c r="AC67" s="3">
        <v>743.67</v>
      </c>
      <c r="AD67" s="3">
        <v>743.67</v>
      </c>
      <c r="AE67" s="3">
        <v>743.67</v>
      </c>
      <c r="AF67" s="3">
        <v>743.67</v>
      </c>
      <c r="AG67" s="3">
        <v>743.67</v>
      </c>
      <c r="AH67" s="3">
        <v>743.67</v>
      </c>
      <c r="AI67" s="3">
        <v>743.67</v>
      </c>
      <c r="AJ67" s="3">
        <v>743.67</v>
      </c>
      <c r="AK67" s="3">
        <v>743.67</v>
      </c>
      <c r="AL67" s="3">
        <v>743.67</v>
      </c>
      <c r="AM67" s="3">
        <v>743.67</v>
      </c>
      <c r="AN67" s="3">
        <v>743.67</v>
      </c>
      <c r="AO67" s="3">
        <v>743.67</v>
      </c>
      <c r="AP67" s="3">
        <v>743.67</v>
      </c>
      <c r="AQ67" s="3">
        <v>743.67</v>
      </c>
      <c r="AR67" s="3">
        <v>743.67</v>
      </c>
      <c r="AS67" s="3">
        <v>743.67</v>
      </c>
      <c r="AT67" s="3">
        <v>743.67</v>
      </c>
      <c r="AU67" s="3">
        <v>743.67</v>
      </c>
      <c r="AV67" s="3">
        <v>743.67</v>
      </c>
      <c r="AW67" s="3">
        <v>743.67</v>
      </c>
    </row>
    <row r="68" spans="1:49" x14ac:dyDescent="0.25">
      <c r="A68" t="s">
        <v>353</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row r="69" spans="1:49" x14ac:dyDescent="0.25">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5" tint="0.79998168889431442"/>
  </sheetPr>
  <dimension ref="A1:AW68"/>
  <sheetViews>
    <sheetView workbookViewId="0">
      <pane ySplit="1" topLeftCell="A2" activePane="bottomLeft" state="frozen"/>
      <selection activeCell="AV68" sqref="AV68"/>
      <selection pane="bottomLeft" activeCell="B2" sqref="B2:AW67"/>
    </sheetView>
  </sheetViews>
  <sheetFormatPr defaultColWidth="11.44140625" defaultRowHeight="13.2" x14ac:dyDescent="0.25"/>
  <cols>
    <col min="1" max="1" width="17.6640625" customWidth="1"/>
  </cols>
  <sheetData>
    <row r="1" spans="1:49" x14ac:dyDescent="0.25">
      <c r="A1" s="1" t="s">
        <v>0</v>
      </c>
      <c r="B1">
        <v>0</v>
      </c>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row>
    <row r="2" spans="1:49" x14ac:dyDescent="0.25">
      <c r="A2" t="s">
        <v>1</v>
      </c>
      <c r="B2">
        <v>0</v>
      </c>
      <c r="C2">
        <v>0</v>
      </c>
      <c r="D2">
        <v>0</v>
      </c>
      <c r="E2">
        <v>0</v>
      </c>
      <c r="F2">
        <v>0</v>
      </c>
      <c r="G2">
        <v>0</v>
      </c>
      <c r="H2">
        <v>0</v>
      </c>
      <c r="I2">
        <v>0</v>
      </c>
      <c r="J2">
        <v>0</v>
      </c>
      <c r="K2">
        <v>0</v>
      </c>
      <c r="L2">
        <v>0</v>
      </c>
      <c r="M2">
        <v>0</v>
      </c>
      <c r="N2">
        <v>0</v>
      </c>
      <c r="O2">
        <v>0</v>
      </c>
      <c r="P2">
        <v>0</v>
      </c>
      <c r="Q2">
        <v>0</v>
      </c>
      <c r="R2">
        <v>0</v>
      </c>
      <c r="S2">
        <v>0</v>
      </c>
      <c r="T2">
        <v>107.34</v>
      </c>
      <c r="U2">
        <v>107.34</v>
      </c>
      <c r="V2">
        <v>107.34</v>
      </c>
      <c r="W2">
        <v>107.34</v>
      </c>
      <c r="X2">
        <v>107.34</v>
      </c>
      <c r="Y2">
        <v>107.34</v>
      </c>
      <c r="Z2">
        <v>107.34</v>
      </c>
      <c r="AA2">
        <v>107.34</v>
      </c>
      <c r="AB2">
        <v>107.34</v>
      </c>
      <c r="AC2">
        <v>107.34</v>
      </c>
      <c r="AD2">
        <v>107.34</v>
      </c>
      <c r="AE2">
        <v>107.34</v>
      </c>
      <c r="AF2">
        <v>107.34</v>
      </c>
      <c r="AG2">
        <v>107.34</v>
      </c>
      <c r="AH2">
        <v>107.34</v>
      </c>
      <c r="AI2">
        <v>107.34</v>
      </c>
      <c r="AJ2">
        <v>107.34</v>
      </c>
      <c r="AK2">
        <v>107.34</v>
      </c>
      <c r="AL2">
        <v>107.34</v>
      </c>
      <c r="AM2">
        <v>107.34</v>
      </c>
      <c r="AN2">
        <v>107.34</v>
      </c>
      <c r="AO2">
        <v>107.34</v>
      </c>
      <c r="AP2">
        <v>107.34</v>
      </c>
      <c r="AQ2">
        <v>107.34</v>
      </c>
      <c r="AR2">
        <v>107.34</v>
      </c>
      <c r="AS2">
        <v>107.34</v>
      </c>
      <c r="AT2">
        <v>107.34</v>
      </c>
      <c r="AU2">
        <v>107.34</v>
      </c>
      <c r="AV2">
        <v>107.34</v>
      </c>
      <c r="AW2">
        <v>107.34</v>
      </c>
    </row>
    <row r="3" spans="1:49" x14ac:dyDescent="0.25">
      <c r="A3" t="s">
        <v>2</v>
      </c>
      <c r="B3">
        <v>0</v>
      </c>
      <c r="C3">
        <v>0</v>
      </c>
      <c r="D3">
        <v>0</v>
      </c>
      <c r="E3">
        <v>0</v>
      </c>
      <c r="F3">
        <v>0</v>
      </c>
      <c r="G3">
        <v>0</v>
      </c>
      <c r="H3">
        <v>0</v>
      </c>
      <c r="I3">
        <v>0</v>
      </c>
      <c r="J3">
        <v>0</v>
      </c>
      <c r="K3">
        <v>0</v>
      </c>
      <c r="L3">
        <v>0</v>
      </c>
      <c r="M3">
        <v>0</v>
      </c>
      <c r="N3">
        <v>0</v>
      </c>
      <c r="O3">
        <v>0</v>
      </c>
      <c r="P3">
        <v>0</v>
      </c>
      <c r="Q3">
        <v>0</v>
      </c>
      <c r="R3">
        <v>0</v>
      </c>
      <c r="S3">
        <v>0</v>
      </c>
      <c r="T3">
        <v>107.34</v>
      </c>
      <c r="U3">
        <v>107.34</v>
      </c>
      <c r="V3">
        <v>107.34</v>
      </c>
      <c r="W3">
        <v>107.34</v>
      </c>
      <c r="X3">
        <v>107.34</v>
      </c>
      <c r="Y3">
        <v>107.34</v>
      </c>
      <c r="Z3">
        <v>107.34</v>
      </c>
      <c r="AA3">
        <v>107.34</v>
      </c>
      <c r="AB3">
        <v>107.34</v>
      </c>
      <c r="AC3">
        <v>107.34</v>
      </c>
      <c r="AD3">
        <v>107.34</v>
      </c>
      <c r="AE3">
        <v>107.34</v>
      </c>
      <c r="AF3">
        <v>107.34</v>
      </c>
      <c r="AG3">
        <v>107.34</v>
      </c>
      <c r="AH3">
        <v>107.34</v>
      </c>
      <c r="AI3">
        <v>107.34</v>
      </c>
      <c r="AJ3">
        <v>107.34</v>
      </c>
      <c r="AK3">
        <v>107.34</v>
      </c>
      <c r="AL3">
        <v>107.34</v>
      </c>
      <c r="AM3">
        <v>107.34</v>
      </c>
      <c r="AN3">
        <v>107.34</v>
      </c>
      <c r="AO3">
        <v>107.34</v>
      </c>
      <c r="AP3">
        <v>107.34</v>
      </c>
      <c r="AQ3">
        <v>107.34</v>
      </c>
      <c r="AR3">
        <v>107.34</v>
      </c>
      <c r="AS3">
        <v>107.34</v>
      </c>
      <c r="AT3">
        <v>107.34</v>
      </c>
      <c r="AU3">
        <v>107.34</v>
      </c>
      <c r="AV3">
        <v>107.34</v>
      </c>
      <c r="AW3">
        <v>107.34</v>
      </c>
    </row>
    <row r="4" spans="1:49" x14ac:dyDescent="0.25">
      <c r="A4" t="s">
        <v>3</v>
      </c>
      <c r="B4">
        <v>0</v>
      </c>
      <c r="C4">
        <v>0</v>
      </c>
      <c r="D4">
        <v>0</v>
      </c>
      <c r="E4">
        <v>0</v>
      </c>
      <c r="F4">
        <v>0</v>
      </c>
      <c r="G4">
        <v>0</v>
      </c>
      <c r="H4">
        <v>0</v>
      </c>
      <c r="I4">
        <v>0</v>
      </c>
      <c r="J4">
        <v>0</v>
      </c>
      <c r="K4">
        <v>0</v>
      </c>
      <c r="L4">
        <v>0</v>
      </c>
      <c r="M4">
        <v>0</v>
      </c>
      <c r="N4">
        <v>0</v>
      </c>
      <c r="O4">
        <v>0</v>
      </c>
      <c r="P4">
        <v>0</v>
      </c>
      <c r="Q4">
        <v>0</v>
      </c>
      <c r="R4">
        <v>0</v>
      </c>
      <c r="S4">
        <v>0</v>
      </c>
      <c r="T4">
        <v>107.34</v>
      </c>
      <c r="U4">
        <v>107.34</v>
      </c>
      <c r="V4">
        <v>107.34</v>
      </c>
      <c r="W4">
        <v>107.34</v>
      </c>
      <c r="X4">
        <v>107.34</v>
      </c>
      <c r="Y4">
        <v>107.34</v>
      </c>
      <c r="Z4">
        <v>107.34</v>
      </c>
      <c r="AA4">
        <v>107.34</v>
      </c>
      <c r="AB4">
        <v>107.34</v>
      </c>
      <c r="AC4">
        <v>107.34</v>
      </c>
      <c r="AD4">
        <v>107.34</v>
      </c>
      <c r="AE4">
        <v>107.34</v>
      </c>
      <c r="AF4">
        <v>107.34</v>
      </c>
      <c r="AG4">
        <v>107.34</v>
      </c>
      <c r="AH4">
        <v>107.34</v>
      </c>
      <c r="AI4">
        <v>107.34</v>
      </c>
      <c r="AJ4">
        <v>107.34</v>
      </c>
      <c r="AK4">
        <v>107.34</v>
      </c>
      <c r="AL4">
        <v>107.34</v>
      </c>
      <c r="AM4">
        <v>107.34</v>
      </c>
      <c r="AN4">
        <v>107.34</v>
      </c>
      <c r="AO4">
        <v>107.34</v>
      </c>
      <c r="AP4">
        <v>107.34</v>
      </c>
      <c r="AQ4">
        <v>107.34</v>
      </c>
      <c r="AR4">
        <v>107.34</v>
      </c>
      <c r="AS4">
        <v>107.34</v>
      </c>
      <c r="AT4">
        <v>107.34</v>
      </c>
      <c r="AU4">
        <v>107.34</v>
      </c>
      <c r="AV4">
        <v>107.34</v>
      </c>
      <c r="AW4">
        <v>107.34</v>
      </c>
    </row>
    <row r="5" spans="1:49" x14ac:dyDescent="0.25">
      <c r="A5" t="s">
        <v>4</v>
      </c>
      <c r="B5">
        <v>0</v>
      </c>
      <c r="C5">
        <v>0</v>
      </c>
      <c r="D5">
        <v>0</v>
      </c>
      <c r="E5">
        <v>0</v>
      </c>
      <c r="F5">
        <v>0</v>
      </c>
      <c r="G5">
        <v>0</v>
      </c>
      <c r="H5">
        <v>0</v>
      </c>
      <c r="I5">
        <v>0</v>
      </c>
      <c r="J5">
        <v>0</v>
      </c>
      <c r="K5">
        <v>0</v>
      </c>
      <c r="L5">
        <v>0</v>
      </c>
      <c r="M5">
        <v>0</v>
      </c>
      <c r="N5">
        <v>0</v>
      </c>
      <c r="O5">
        <v>0</v>
      </c>
      <c r="P5">
        <v>0</v>
      </c>
      <c r="Q5">
        <v>0</v>
      </c>
      <c r="R5">
        <v>0</v>
      </c>
      <c r="S5">
        <v>0</v>
      </c>
      <c r="T5">
        <v>107.34</v>
      </c>
      <c r="U5">
        <v>107.34</v>
      </c>
      <c r="V5">
        <v>107.34</v>
      </c>
      <c r="W5">
        <v>107.34</v>
      </c>
      <c r="X5">
        <v>107.34</v>
      </c>
      <c r="Y5">
        <v>107.34</v>
      </c>
      <c r="Z5">
        <v>107.34</v>
      </c>
      <c r="AA5">
        <v>107.34</v>
      </c>
      <c r="AB5">
        <v>107.34</v>
      </c>
      <c r="AC5">
        <v>107.34</v>
      </c>
      <c r="AD5">
        <v>107.34</v>
      </c>
      <c r="AE5">
        <v>107.34</v>
      </c>
      <c r="AF5">
        <v>107.34</v>
      </c>
      <c r="AG5">
        <v>107.34</v>
      </c>
      <c r="AH5">
        <v>107.34</v>
      </c>
      <c r="AI5">
        <v>107.34</v>
      </c>
      <c r="AJ5">
        <v>107.34</v>
      </c>
      <c r="AK5">
        <v>107.34</v>
      </c>
      <c r="AL5">
        <v>107.34</v>
      </c>
      <c r="AM5">
        <v>107.34</v>
      </c>
      <c r="AN5">
        <v>107.34</v>
      </c>
      <c r="AO5">
        <v>107.34</v>
      </c>
      <c r="AP5">
        <v>107.34</v>
      </c>
      <c r="AQ5">
        <v>107.34</v>
      </c>
      <c r="AR5">
        <v>107.34</v>
      </c>
      <c r="AS5">
        <v>107.34</v>
      </c>
      <c r="AT5">
        <v>107.34</v>
      </c>
      <c r="AU5">
        <v>107.34</v>
      </c>
      <c r="AV5">
        <v>107.34</v>
      </c>
      <c r="AW5">
        <v>107.34</v>
      </c>
    </row>
    <row r="6" spans="1:49" x14ac:dyDescent="0.25">
      <c r="A6" t="s">
        <v>5</v>
      </c>
      <c r="B6">
        <v>0</v>
      </c>
      <c r="C6">
        <v>0</v>
      </c>
      <c r="D6">
        <v>0</v>
      </c>
      <c r="E6">
        <v>0</v>
      </c>
      <c r="F6">
        <v>0</v>
      </c>
      <c r="G6">
        <v>0</v>
      </c>
      <c r="H6">
        <v>0</v>
      </c>
      <c r="I6">
        <v>0</v>
      </c>
      <c r="J6">
        <v>0</v>
      </c>
      <c r="K6">
        <v>0</v>
      </c>
      <c r="L6">
        <v>0</v>
      </c>
      <c r="M6">
        <v>0</v>
      </c>
      <c r="N6">
        <v>0</v>
      </c>
      <c r="O6">
        <v>0</v>
      </c>
      <c r="P6">
        <v>0</v>
      </c>
      <c r="Q6">
        <v>0</v>
      </c>
      <c r="R6">
        <v>0</v>
      </c>
      <c r="S6">
        <v>0</v>
      </c>
      <c r="T6">
        <v>107.34</v>
      </c>
      <c r="U6">
        <v>107.34</v>
      </c>
      <c r="V6">
        <v>107.34</v>
      </c>
      <c r="W6">
        <v>107.34</v>
      </c>
      <c r="X6">
        <v>107.34</v>
      </c>
      <c r="Y6">
        <v>107.34</v>
      </c>
      <c r="Z6">
        <v>107.34</v>
      </c>
      <c r="AA6">
        <v>107.34</v>
      </c>
      <c r="AB6">
        <v>107.34</v>
      </c>
      <c r="AC6">
        <v>107.34</v>
      </c>
      <c r="AD6">
        <v>107.34</v>
      </c>
      <c r="AE6">
        <v>107.34</v>
      </c>
      <c r="AF6">
        <v>107.34</v>
      </c>
      <c r="AG6">
        <v>107.34</v>
      </c>
      <c r="AH6">
        <v>107.34</v>
      </c>
      <c r="AI6">
        <v>107.34</v>
      </c>
      <c r="AJ6">
        <v>107.34</v>
      </c>
      <c r="AK6">
        <v>107.34</v>
      </c>
      <c r="AL6">
        <v>107.34</v>
      </c>
      <c r="AM6">
        <v>107.34</v>
      </c>
      <c r="AN6">
        <v>107.34</v>
      </c>
      <c r="AO6">
        <v>107.34</v>
      </c>
      <c r="AP6">
        <v>107.34</v>
      </c>
      <c r="AQ6">
        <v>107.34</v>
      </c>
      <c r="AR6">
        <v>107.34</v>
      </c>
      <c r="AS6">
        <v>107.34</v>
      </c>
      <c r="AT6">
        <v>107.34</v>
      </c>
      <c r="AU6">
        <v>107.34</v>
      </c>
      <c r="AV6">
        <v>107.34</v>
      </c>
      <c r="AW6">
        <v>107.34</v>
      </c>
    </row>
    <row r="7" spans="1:49" x14ac:dyDescent="0.25">
      <c r="A7" t="s">
        <v>6</v>
      </c>
      <c r="B7">
        <v>0</v>
      </c>
      <c r="C7">
        <v>0</v>
      </c>
      <c r="D7">
        <v>0</v>
      </c>
      <c r="E7">
        <v>0</v>
      </c>
      <c r="F7">
        <v>0</v>
      </c>
      <c r="G7">
        <v>0</v>
      </c>
      <c r="H7">
        <v>0</v>
      </c>
      <c r="I7">
        <v>0</v>
      </c>
      <c r="J7">
        <v>0</v>
      </c>
      <c r="K7">
        <v>0</v>
      </c>
      <c r="L7">
        <v>0</v>
      </c>
      <c r="M7">
        <v>0</v>
      </c>
      <c r="N7">
        <v>0</v>
      </c>
      <c r="O7">
        <v>0</v>
      </c>
      <c r="P7">
        <v>0</v>
      </c>
      <c r="Q7">
        <v>0</v>
      </c>
      <c r="R7">
        <v>0</v>
      </c>
      <c r="S7">
        <v>0</v>
      </c>
      <c r="T7">
        <v>107.34</v>
      </c>
      <c r="U7">
        <v>107.34</v>
      </c>
      <c r="V7">
        <v>107.34</v>
      </c>
      <c r="W7">
        <v>107.34</v>
      </c>
      <c r="X7">
        <v>107.34</v>
      </c>
      <c r="Y7">
        <v>107.34</v>
      </c>
      <c r="Z7">
        <v>107.34</v>
      </c>
      <c r="AA7">
        <v>107.34</v>
      </c>
      <c r="AB7">
        <v>107.34</v>
      </c>
      <c r="AC7">
        <v>107.34</v>
      </c>
      <c r="AD7">
        <v>107.34</v>
      </c>
      <c r="AE7">
        <v>107.34</v>
      </c>
      <c r="AF7">
        <v>107.34</v>
      </c>
      <c r="AG7">
        <v>107.34</v>
      </c>
      <c r="AH7">
        <v>107.34</v>
      </c>
      <c r="AI7">
        <v>107.34</v>
      </c>
      <c r="AJ7">
        <v>107.34</v>
      </c>
      <c r="AK7">
        <v>107.34</v>
      </c>
      <c r="AL7">
        <v>107.34</v>
      </c>
      <c r="AM7">
        <v>107.34</v>
      </c>
      <c r="AN7">
        <v>107.34</v>
      </c>
      <c r="AO7">
        <v>107.34</v>
      </c>
      <c r="AP7">
        <v>107.34</v>
      </c>
      <c r="AQ7">
        <v>107.34</v>
      </c>
      <c r="AR7">
        <v>107.34</v>
      </c>
      <c r="AS7">
        <v>107.34</v>
      </c>
      <c r="AT7">
        <v>107.34</v>
      </c>
      <c r="AU7">
        <v>107.34</v>
      </c>
      <c r="AV7">
        <v>107.34</v>
      </c>
      <c r="AW7">
        <v>107.34</v>
      </c>
    </row>
    <row r="8" spans="1:49" x14ac:dyDescent="0.25">
      <c r="A8" t="s">
        <v>10</v>
      </c>
      <c r="B8">
        <v>0</v>
      </c>
      <c r="C8">
        <v>0</v>
      </c>
      <c r="D8">
        <v>0</v>
      </c>
      <c r="E8">
        <v>0</v>
      </c>
      <c r="F8">
        <v>0</v>
      </c>
      <c r="G8">
        <v>0</v>
      </c>
      <c r="H8">
        <v>0</v>
      </c>
      <c r="I8">
        <v>0</v>
      </c>
      <c r="J8">
        <v>0</v>
      </c>
      <c r="K8">
        <v>0</v>
      </c>
      <c r="L8">
        <v>0</v>
      </c>
      <c r="M8">
        <v>0</v>
      </c>
      <c r="N8">
        <v>0</v>
      </c>
      <c r="O8">
        <v>0</v>
      </c>
      <c r="P8">
        <v>0</v>
      </c>
      <c r="Q8">
        <v>0</v>
      </c>
      <c r="R8">
        <v>0</v>
      </c>
      <c r="S8">
        <v>0</v>
      </c>
      <c r="T8">
        <v>107.34</v>
      </c>
      <c r="U8">
        <v>107.34</v>
      </c>
      <c r="V8">
        <v>107.34</v>
      </c>
      <c r="W8">
        <v>107.34</v>
      </c>
      <c r="X8">
        <v>107.34</v>
      </c>
      <c r="Y8">
        <v>107.34</v>
      </c>
      <c r="Z8">
        <v>107.34</v>
      </c>
      <c r="AA8">
        <v>107.34</v>
      </c>
      <c r="AB8">
        <v>107.34</v>
      </c>
      <c r="AC8">
        <v>107.34</v>
      </c>
      <c r="AD8">
        <v>107.34</v>
      </c>
      <c r="AE8">
        <v>107.34</v>
      </c>
      <c r="AF8">
        <v>107.34</v>
      </c>
      <c r="AG8">
        <v>107.34</v>
      </c>
      <c r="AH8">
        <v>107.34</v>
      </c>
      <c r="AI8">
        <v>107.34</v>
      </c>
      <c r="AJ8">
        <v>107.34</v>
      </c>
      <c r="AK8">
        <v>107.34</v>
      </c>
      <c r="AL8">
        <v>107.34</v>
      </c>
      <c r="AM8">
        <v>107.34</v>
      </c>
      <c r="AN8">
        <v>107.34</v>
      </c>
      <c r="AO8">
        <v>107.34</v>
      </c>
      <c r="AP8">
        <v>107.34</v>
      </c>
      <c r="AQ8">
        <v>107.34</v>
      </c>
      <c r="AR8">
        <v>107.34</v>
      </c>
      <c r="AS8">
        <v>107.34</v>
      </c>
      <c r="AT8">
        <v>107.34</v>
      </c>
      <c r="AU8">
        <v>107.34</v>
      </c>
      <c r="AV8">
        <v>107.34</v>
      </c>
      <c r="AW8">
        <v>107.34</v>
      </c>
    </row>
    <row r="9" spans="1:49" x14ac:dyDescent="0.25">
      <c r="A9" t="s">
        <v>7</v>
      </c>
      <c r="B9">
        <v>0</v>
      </c>
      <c r="C9">
        <v>0</v>
      </c>
      <c r="D9">
        <v>0</v>
      </c>
      <c r="E9">
        <v>0</v>
      </c>
      <c r="F9">
        <v>0</v>
      </c>
      <c r="G9">
        <v>0</v>
      </c>
      <c r="H9">
        <v>0</v>
      </c>
      <c r="I9">
        <v>0</v>
      </c>
      <c r="J9">
        <v>0</v>
      </c>
      <c r="K9">
        <v>0</v>
      </c>
      <c r="L9">
        <v>0</v>
      </c>
      <c r="M9">
        <v>0</v>
      </c>
      <c r="N9">
        <v>0</v>
      </c>
      <c r="O9">
        <v>0</v>
      </c>
      <c r="P9">
        <v>0</v>
      </c>
      <c r="Q9">
        <v>0</v>
      </c>
      <c r="R9">
        <v>0</v>
      </c>
      <c r="S9">
        <v>0</v>
      </c>
      <c r="T9">
        <v>107.34</v>
      </c>
      <c r="U9">
        <v>107.34</v>
      </c>
      <c r="V9">
        <v>107.34</v>
      </c>
      <c r="W9">
        <v>107.34</v>
      </c>
      <c r="X9">
        <v>107.34</v>
      </c>
      <c r="Y9">
        <v>107.34</v>
      </c>
      <c r="Z9">
        <v>107.34</v>
      </c>
      <c r="AA9">
        <v>107.34</v>
      </c>
      <c r="AB9">
        <v>107.34</v>
      </c>
      <c r="AC9">
        <v>107.34</v>
      </c>
      <c r="AD9">
        <v>107.34</v>
      </c>
      <c r="AE9">
        <v>107.34</v>
      </c>
      <c r="AF9">
        <v>107.34</v>
      </c>
      <c r="AG9">
        <v>107.34</v>
      </c>
      <c r="AH9">
        <v>107.34</v>
      </c>
      <c r="AI9">
        <v>107.34</v>
      </c>
      <c r="AJ9">
        <v>107.34</v>
      </c>
      <c r="AK9">
        <v>107.34</v>
      </c>
      <c r="AL9">
        <v>107.34</v>
      </c>
      <c r="AM9">
        <v>107.34</v>
      </c>
      <c r="AN9">
        <v>107.34</v>
      </c>
      <c r="AO9">
        <v>107.34</v>
      </c>
      <c r="AP9">
        <v>107.34</v>
      </c>
      <c r="AQ9">
        <v>107.34</v>
      </c>
      <c r="AR9">
        <v>107.34</v>
      </c>
      <c r="AS9">
        <v>107.34</v>
      </c>
      <c r="AT9">
        <v>107.34</v>
      </c>
      <c r="AU9">
        <v>107.34</v>
      </c>
      <c r="AV9">
        <v>107.34</v>
      </c>
      <c r="AW9">
        <v>107.34</v>
      </c>
    </row>
    <row r="10" spans="1:49" x14ac:dyDescent="0.25">
      <c r="A10" t="s">
        <v>8</v>
      </c>
      <c r="B10">
        <v>0</v>
      </c>
      <c r="C10">
        <v>0</v>
      </c>
      <c r="D10">
        <v>0</v>
      </c>
      <c r="E10">
        <v>0</v>
      </c>
      <c r="F10">
        <v>0</v>
      </c>
      <c r="G10">
        <v>0</v>
      </c>
      <c r="H10">
        <v>0</v>
      </c>
      <c r="I10">
        <v>0</v>
      </c>
      <c r="J10">
        <v>0</v>
      </c>
      <c r="K10">
        <v>0</v>
      </c>
      <c r="L10">
        <v>0</v>
      </c>
      <c r="M10">
        <v>0</v>
      </c>
      <c r="N10">
        <v>0</v>
      </c>
      <c r="O10">
        <v>0</v>
      </c>
      <c r="P10">
        <v>0</v>
      </c>
      <c r="Q10">
        <v>0</v>
      </c>
      <c r="R10">
        <v>0</v>
      </c>
      <c r="S10">
        <v>0</v>
      </c>
      <c r="T10">
        <v>107.34</v>
      </c>
      <c r="U10">
        <v>107.34</v>
      </c>
      <c r="V10">
        <v>107.34</v>
      </c>
      <c r="W10">
        <v>107.34</v>
      </c>
      <c r="X10">
        <v>107.34</v>
      </c>
      <c r="Y10">
        <v>107.34</v>
      </c>
      <c r="Z10">
        <v>107.34</v>
      </c>
      <c r="AA10">
        <v>107.34</v>
      </c>
      <c r="AB10">
        <v>107.34</v>
      </c>
      <c r="AC10">
        <v>107.34</v>
      </c>
      <c r="AD10">
        <v>107.34</v>
      </c>
      <c r="AE10">
        <v>107.34</v>
      </c>
      <c r="AF10">
        <v>107.34</v>
      </c>
      <c r="AG10">
        <v>107.34</v>
      </c>
      <c r="AH10">
        <v>107.34</v>
      </c>
      <c r="AI10">
        <v>107.34</v>
      </c>
      <c r="AJ10">
        <v>107.34</v>
      </c>
      <c r="AK10">
        <v>107.34</v>
      </c>
      <c r="AL10">
        <v>107.34</v>
      </c>
      <c r="AM10">
        <v>107.34</v>
      </c>
      <c r="AN10">
        <v>107.34</v>
      </c>
      <c r="AO10">
        <v>107.34</v>
      </c>
      <c r="AP10">
        <v>107.34</v>
      </c>
      <c r="AQ10">
        <v>107.34</v>
      </c>
      <c r="AR10">
        <v>107.34</v>
      </c>
      <c r="AS10">
        <v>107.34</v>
      </c>
      <c r="AT10">
        <v>107.34</v>
      </c>
      <c r="AU10">
        <v>107.34</v>
      </c>
      <c r="AV10">
        <v>107.34</v>
      </c>
      <c r="AW10">
        <v>107.34</v>
      </c>
    </row>
    <row r="11" spans="1:49" x14ac:dyDescent="0.25">
      <c r="A11" t="s">
        <v>9</v>
      </c>
      <c r="B11">
        <v>0</v>
      </c>
      <c r="C11">
        <v>0</v>
      </c>
      <c r="D11">
        <v>0</v>
      </c>
      <c r="E11">
        <v>0</v>
      </c>
      <c r="F11">
        <v>0</v>
      </c>
      <c r="G11">
        <v>0</v>
      </c>
      <c r="H11">
        <v>0</v>
      </c>
      <c r="I11">
        <v>0</v>
      </c>
      <c r="J11">
        <v>0</v>
      </c>
      <c r="K11">
        <v>0</v>
      </c>
      <c r="L11">
        <v>0</v>
      </c>
      <c r="M11">
        <v>0</v>
      </c>
      <c r="N11">
        <v>0</v>
      </c>
      <c r="O11">
        <v>0</v>
      </c>
      <c r="P11">
        <v>0</v>
      </c>
      <c r="Q11">
        <v>0</v>
      </c>
      <c r="R11">
        <v>0</v>
      </c>
      <c r="S11">
        <v>0</v>
      </c>
      <c r="T11">
        <v>107.34</v>
      </c>
      <c r="U11">
        <v>107.34</v>
      </c>
      <c r="V11">
        <v>107.34</v>
      </c>
      <c r="W11">
        <v>107.34</v>
      </c>
      <c r="X11">
        <v>107.34</v>
      </c>
      <c r="Y11">
        <v>107.34</v>
      </c>
      <c r="Z11">
        <v>107.34</v>
      </c>
      <c r="AA11">
        <v>107.34</v>
      </c>
      <c r="AB11">
        <v>107.34</v>
      </c>
      <c r="AC11">
        <v>107.34</v>
      </c>
      <c r="AD11">
        <v>107.34</v>
      </c>
      <c r="AE11">
        <v>107.34</v>
      </c>
      <c r="AF11">
        <v>107.34</v>
      </c>
      <c r="AG11">
        <v>107.34</v>
      </c>
      <c r="AH11">
        <v>107.34</v>
      </c>
      <c r="AI11">
        <v>107.34</v>
      </c>
      <c r="AJ11">
        <v>107.34</v>
      </c>
      <c r="AK11">
        <v>107.34</v>
      </c>
      <c r="AL11">
        <v>107.34</v>
      </c>
      <c r="AM11">
        <v>107.34</v>
      </c>
      <c r="AN11">
        <v>107.34</v>
      </c>
      <c r="AO11">
        <v>107.34</v>
      </c>
      <c r="AP11">
        <v>107.34</v>
      </c>
      <c r="AQ11">
        <v>107.34</v>
      </c>
      <c r="AR11">
        <v>107.34</v>
      </c>
      <c r="AS11">
        <v>107.34</v>
      </c>
      <c r="AT11">
        <v>107.34</v>
      </c>
      <c r="AU11">
        <v>107.34</v>
      </c>
      <c r="AV11">
        <v>107.34</v>
      </c>
      <c r="AW11">
        <v>107.34</v>
      </c>
    </row>
    <row r="12" spans="1:49" x14ac:dyDescent="0.25">
      <c r="A12" t="s">
        <v>11</v>
      </c>
      <c r="B12">
        <v>0</v>
      </c>
      <c r="C12">
        <v>0</v>
      </c>
      <c r="D12">
        <v>0</v>
      </c>
      <c r="E12">
        <v>0</v>
      </c>
      <c r="F12">
        <v>0</v>
      </c>
      <c r="G12">
        <v>0</v>
      </c>
      <c r="H12">
        <v>0</v>
      </c>
      <c r="I12">
        <v>0</v>
      </c>
      <c r="J12">
        <v>0</v>
      </c>
      <c r="K12">
        <v>0</v>
      </c>
      <c r="L12">
        <v>0</v>
      </c>
      <c r="M12">
        <v>0</v>
      </c>
      <c r="N12">
        <v>0</v>
      </c>
      <c r="O12">
        <v>0</v>
      </c>
      <c r="P12">
        <v>0</v>
      </c>
      <c r="Q12">
        <v>0</v>
      </c>
      <c r="R12">
        <v>0</v>
      </c>
      <c r="S12">
        <v>0</v>
      </c>
      <c r="T12">
        <v>107.34</v>
      </c>
      <c r="U12">
        <v>107.34</v>
      </c>
      <c r="V12">
        <v>107.34</v>
      </c>
      <c r="W12">
        <v>107.34</v>
      </c>
      <c r="X12">
        <v>107.34</v>
      </c>
      <c r="Y12">
        <v>107.34</v>
      </c>
      <c r="Z12">
        <v>107.34</v>
      </c>
      <c r="AA12">
        <v>107.34</v>
      </c>
      <c r="AB12">
        <v>107.34</v>
      </c>
      <c r="AC12">
        <v>107.34</v>
      </c>
      <c r="AD12">
        <v>107.34</v>
      </c>
      <c r="AE12">
        <v>107.34</v>
      </c>
      <c r="AF12">
        <v>107.34</v>
      </c>
      <c r="AG12">
        <v>107.34</v>
      </c>
      <c r="AH12">
        <v>107.34</v>
      </c>
      <c r="AI12">
        <v>107.34</v>
      </c>
      <c r="AJ12">
        <v>107.34</v>
      </c>
      <c r="AK12">
        <v>107.34</v>
      </c>
      <c r="AL12">
        <v>107.34</v>
      </c>
      <c r="AM12">
        <v>107.34</v>
      </c>
      <c r="AN12">
        <v>107.34</v>
      </c>
      <c r="AO12">
        <v>107.34</v>
      </c>
      <c r="AP12">
        <v>107.34</v>
      </c>
      <c r="AQ12">
        <v>107.34</v>
      </c>
      <c r="AR12">
        <v>107.34</v>
      </c>
      <c r="AS12">
        <v>107.34</v>
      </c>
      <c r="AT12">
        <v>107.34</v>
      </c>
      <c r="AU12">
        <v>107.34</v>
      </c>
      <c r="AV12">
        <v>107.34</v>
      </c>
      <c r="AW12">
        <v>107.34</v>
      </c>
    </row>
    <row r="13" spans="1:49" x14ac:dyDescent="0.25">
      <c r="A13" s="1" t="s">
        <v>12</v>
      </c>
      <c r="B13">
        <v>0</v>
      </c>
      <c r="C13">
        <v>0</v>
      </c>
      <c r="D13">
        <v>0</v>
      </c>
      <c r="E13">
        <v>0</v>
      </c>
      <c r="F13">
        <v>0</v>
      </c>
      <c r="G13">
        <v>0</v>
      </c>
      <c r="H13">
        <v>0</v>
      </c>
      <c r="I13">
        <v>0</v>
      </c>
      <c r="J13">
        <v>0</v>
      </c>
      <c r="K13">
        <v>0</v>
      </c>
      <c r="L13">
        <v>0</v>
      </c>
      <c r="M13">
        <v>0</v>
      </c>
      <c r="N13">
        <v>0</v>
      </c>
      <c r="O13">
        <v>0</v>
      </c>
      <c r="P13">
        <v>0</v>
      </c>
      <c r="Q13">
        <v>0</v>
      </c>
      <c r="R13">
        <v>0</v>
      </c>
      <c r="S13">
        <v>0</v>
      </c>
      <c r="T13">
        <v>107.34</v>
      </c>
      <c r="U13">
        <v>107.34</v>
      </c>
      <c r="V13">
        <v>107.34</v>
      </c>
      <c r="W13">
        <v>107.34</v>
      </c>
      <c r="X13">
        <v>107.34</v>
      </c>
      <c r="Y13">
        <v>107.34</v>
      </c>
      <c r="Z13">
        <v>107.34</v>
      </c>
      <c r="AA13">
        <v>107.34</v>
      </c>
      <c r="AB13">
        <v>107.34</v>
      </c>
      <c r="AC13">
        <v>107.34</v>
      </c>
      <c r="AD13">
        <v>107.34</v>
      </c>
      <c r="AE13">
        <v>107.34</v>
      </c>
      <c r="AF13">
        <v>107.34</v>
      </c>
      <c r="AG13">
        <v>107.34</v>
      </c>
      <c r="AH13">
        <v>107.34</v>
      </c>
      <c r="AI13">
        <v>107.34</v>
      </c>
      <c r="AJ13">
        <v>107.34</v>
      </c>
      <c r="AK13">
        <v>107.34</v>
      </c>
      <c r="AL13">
        <v>107.34</v>
      </c>
      <c r="AM13">
        <v>107.34</v>
      </c>
      <c r="AN13">
        <v>107.34</v>
      </c>
      <c r="AO13">
        <v>107.34</v>
      </c>
      <c r="AP13">
        <v>107.34</v>
      </c>
      <c r="AQ13">
        <v>107.34</v>
      </c>
      <c r="AR13">
        <v>107.34</v>
      </c>
      <c r="AS13">
        <v>107.34</v>
      </c>
      <c r="AT13">
        <v>107.34</v>
      </c>
      <c r="AU13">
        <v>107.34</v>
      </c>
      <c r="AV13">
        <v>107.34</v>
      </c>
      <c r="AW13">
        <v>107.34</v>
      </c>
    </row>
    <row r="14" spans="1:49" x14ac:dyDescent="0.25">
      <c r="A14" t="s">
        <v>13</v>
      </c>
      <c r="B14">
        <v>0</v>
      </c>
      <c r="C14">
        <v>0</v>
      </c>
      <c r="D14">
        <v>0</v>
      </c>
      <c r="E14">
        <v>0</v>
      </c>
      <c r="F14">
        <v>0</v>
      </c>
      <c r="G14">
        <v>0</v>
      </c>
      <c r="H14">
        <v>0</v>
      </c>
      <c r="I14">
        <v>0</v>
      </c>
      <c r="J14">
        <v>0</v>
      </c>
      <c r="K14">
        <v>0</v>
      </c>
      <c r="L14">
        <v>0</v>
      </c>
      <c r="M14">
        <v>0</v>
      </c>
      <c r="N14">
        <v>0</v>
      </c>
      <c r="O14">
        <v>0</v>
      </c>
      <c r="P14">
        <v>0</v>
      </c>
      <c r="Q14">
        <v>0</v>
      </c>
      <c r="R14">
        <v>0</v>
      </c>
      <c r="S14">
        <v>0</v>
      </c>
      <c r="T14">
        <v>107.34</v>
      </c>
      <c r="U14">
        <v>107.34</v>
      </c>
      <c r="V14">
        <v>107.34</v>
      </c>
      <c r="W14">
        <v>107.34</v>
      </c>
      <c r="X14">
        <v>107.34</v>
      </c>
      <c r="Y14">
        <v>107.34</v>
      </c>
      <c r="Z14">
        <v>107.34</v>
      </c>
      <c r="AA14">
        <v>107.34</v>
      </c>
      <c r="AB14">
        <v>107.34</v>
      </c>
      <c r="AC14">
        <v>107.34</v>
      </c>
      <c r="AD14">
        <v>107.34</v>
      </c>
      <c r="AE14">
        <v>107.34</v>
      </c>
      <c r="AF14">
        <v>107.34</v>
      </c>
      <c r="AG14">
        <v>107.34</v>
      </c>
      <c r="AH14">
        <v>107.34</v>
      </c>
      <c r="AI14">
        <v>107.34</v>
      </c>
      <c r="AJ14">
        <v>107.34</v>
      </c>
      <c r="AK14">
        <v>107.34</v>
      </c>
      <c r="AL14">
        <v>107.34</v>
      </c>
      <c r="AM14">
        <v>107.34</v>
      </c>
      <c r="AN14">
        <v>107.34</v>
      </c>
      <c r="AO14">
        <v>107.34</v>
      </c>
      <c r="AP14">
        <v>107.34</v>
      </c>
      <c r="AQ14">
        <v>107.34</v>
      </c>
      <c r="AR14">
        <v>107.34</v>
      </c>
      <c r="AS14">
        <v>107.34</v>
      </c>
      <c r="AT14">
        <v>107.34</v>
      </c>
      <c r="AU14">
        <v>107.34</v>
      </c>
      <c r="AV14">
        <v>107.34</v>
      </c>
      <c r="AW14">
        <v>107.34</v>
      </c>
    </row>
    <row r="15" spans="1:49" x14ac:dyDescent="0.25">
      <c r="A15" t="s">
        <v>14</v>
      </c>
      <c r="B15">
        <v>0</v>
      </c>
      <c r="C15">
        <v>0</v>
      </c>
      <c r="D15">
        <v>0</v>
      </c>
      <c r="E15">
        <v>0</v>
      </c>
      <c r="F15">
        <v>0</v>
      </c>
      <c r="G15">
        <v>0</v>
      </c>
      <c r="H15">
        <v>0</v>
      </c>
      <c r="I15">
        <v>0</v>
      </c>
      <c r="J15">
        <v>0</v>
      </c>
      <c r="K15">
        <v>0</v>
      </c>
      <c r="L15">
        <v>0</v>
      </c>
      <c r="M15">
        <v>0</v>
      </c>
      <c r="N15">
        <v>0</v>
      </c>
      <c r="O15">
        <v>0</v>
      </c>
      <c r="P15">
        <v>0</v>
      </c>
      <c r="Q15">
        <v>0</v>
      </c>
      <c r="R15">
        <v>0</v>
      </c>
      <c r="S15">
        <v>0</v>
      </c>
      <c r="T15">
        <v>107.34</v>
      </c>
      <c r="U15">
        <v>107.34</v>
      </c>
      <c r="V15">
        <v>107.34</v>
      </c>
      <c r="W15">
        <v>107.34</v>
      </c>
      <c r="X15">
        <v>107.34</v>
      </c>
      <c r="Y15">
        <v>107.34</v>
      </c>
      <c r="Z15">
        <v>107.34</v>
      </c>
      <c r="AA15">
        <v>107.34</v>
      </c>
      <c r="AB15">
        <v>107.34</v>
      </c>
      <c r="AC15">
        <v>107.34</v>
      </c>
      <c r="AD15">
        <v>107.34</v>
      </c>
      <c r="AE15">
        <v>107.34</v>
      </c>
      <c r="AF15">
        <v>107.34</v>
      </c>
      <c r="AG15">
        <v>107.34</v>
      </c>
      <c r="AH15">
        <v>107.34</v>
      </c>
      <c r="AI15">
        <v>107.34</v>
      </c>
      <c r="AJ15">
        <v>107.34</v>
      </c>
      <c r="AK15">
        <v>107.34</v>
      </c>
      <c r="AL15">
        <v>107.34</v>
      </c>
      <c r="AM15">
        <v>107.34</v>
      </c>
      <c r="AN15">
        <v>107.34</v>
      </c>
      <c r="AO15">
        <v>107.34</v>
      </c>
      <c r="AP15">
        <v>107.34</v>
      </c>
      <c r="AQ15">
        <v>107.34</v>
      </c>
      <c r="AR15">
        <v>107.34</v>
      </c>
      <c r="AS15">
        <v>107.34</v>
      </c>
      <c r="AT15">
        <v>107.34</v>
      </c>
      <c r="AU15">
        <v>107.34</v>
      </c>
      <c r="AV15">
        <v>107.34</v>
      </c>
      <c r="AW15">
        <v>107.34</v>
      </c>
    </row>
    <row r="16" spans="1:49" x14ac:dyDescent="0.25">
      <c r="A16" t="s">
        <v>15</v>
      </c>
      <c r="B16">
        <v>0</v>
      </c>
      <c r="C16">
        <v>0</v>
      </c>
      <c r="D16">
        <v>0</v>
      </c>
      <c r="E16">
        <v>0</v>
      </c>
      <c r="F16">
        <v>0</v>
      </c>
      <c r="G16">
        <v>0</v>
      </c>
      <c r="H16">
        <v>0</v>
      </c>
      <c r="I16">
        <v>0</v>
      </c>
      <c r="J16">
        <v>0</v>
      </c>
      <c r="K16">
        <v>0</v>
      </c>
      <c r="L16">
        <v>0</v>
      </c>
      <c r="M16">
        <v>0</v>
      </c>
      <c r="N16">
        <v>0</v>
      </c>
      <c r="O16">
        <v>0</v>
      </c>
      <c r="P16">
        <v>0</v>
      </c>
      <c r="Q16">
        <v>0</v>
      </c>
      <c r="R16">
        <v>0</v>
      </c>
      <c r="S16">
        <v>0</v>
      </c>
      <c r="T16">
        <v>107.34</v>
      </c>
      <c r="U16">
        <v>107.34</v>
      </c>
      <c r="V16">
        <v>107.34</v>
      </c>
      <c r="W16">
        <v>107.34</v>
      </c>
      <c r="X16">
        <v>107.34</v>
      </c>
      <c r="Y16">
        <v>107.34</v>
      </c>
      <c r="Z16">
        <v>107.34</v>
      </c>
      <c r="AA16">
        <v>107.34</v>
      </c>
      <c r="AB16">
        <v>107.34</v>
      </c>
      <c r="AC16">
        <v>107.34</v>
      </c>
      <c r="AD16">
        <v>107.34</v>
      </c>
      <c r="AE16">
        <v>107.34</v>
      </c>
      <c r="AF16">
        <v>107.34</v>
      </c>
      <c r="AG16">
        <v>107.34</v>
      </c>
      <c r="AH16">
        <v>107.34</v>
      </c>
      <c r="AI16">
        <v>107.34</v>
      </c>
      <c r="AJ16">
        <v>107.34</v>
      </c>
      <c r="AK16">
        <v>107.34</v>
      </c>
      <c r="AL16">
        <v>107.34</v>
      </c>
      <c r="AM16">
        <v>107.34</v>
      </c>
      <c r="AN16">
        <v>107.34</v>
      </c>
      <c r="AO16">
        <v>107.34</v>
      </c>
      <c r="AP16">
        <v>107.34</v>
      </c>
      <c r="AQ16">
        <v>107.34</v>
      </c>
      <c r="AR16">
        <v>107.34</v>
      </c>
      <c r="AS16">
        <v>107.34</v>
      </c>
      <c r="AT16">
        <v>107.34</v>
      </c>
      <c r="AU16">
        <v>107.34</v>
      </c>
      <c r="AV16">
        <v>107.34</v>
      </c>
      <c r="AW16">
        <v>107.34</v>
      </c>
    </row>
    <row r="17" spans="1:49" x14ac:dyDescent="0.25">
      <c r="A17" t="s">
        <v>16</v>
      </c>
      <c r="B17">
        <v>0</v>
      </c>
      <c r="C17">
        <v>0</v>
      </c>
      <c r="D17">
        <v>0</v>
      </c>
      <c r="E17">
        <v>0</v>
      </c>
      <c r="F17">
        <v>0</v>
      </c>
      <c r="G17">
        <v>0</v>
      </c>
      <c r="H17">
        <v>0</v>
      </c>
      <c r="I17">
        <v>0</v>
      </c>
      <c r="J17">
        <v>0</v>
      </c>
      <c r="K17">
        <v>0</v>
      </c>
      <c r="L17">
        <v>0</v>
      </c>
      <c r="M17">
        <v>0</v>
      </c>
      <c r="N17">
        <v>0</v>
      </c>
      <c r="O17">
        <v>0</v>
      </c>
      <c r="P17">
        <v>0</v>
      </c>
      <c r="Q17">
        <v>0</v>
      </c>
      <c r="R17">
        <v>0</v>
      </c>
      <c r="S17">
        <v>0</v>
      </c>
      <c r="T17">
        <v>107.34</v>
      </c>
      <c r="U17">
        <v>107.34</v>
      </c>
      <c r="V17">
        <v>107.34</v>
      </c>
      <c r="W17">
        <v>107.34</v>
      </c>
      <c r="X17">
        <v>107.34</v>
      </c>
      <c r="Y17">
        <v>107.34</v>
      </c>
      <c r="Z17">
        <v>107.34</v>
      </c>
      <c r="AA17">
        <v>107.34</v>
      </c>
      <c r="AB17">
        <v>107.34</v>
      </c>
      <c r="AC17">
        <v>107.34</v>
      </c>
      <c r="AD17">
        <v>107.34</v>
      </c>
      <c r="AE17">
        <v>107.34</v>
      </c>
      <c r="AF17">
        <v>107.34</v>
      </c>
      <c r="AG17">
        <v>107.34</v>
      </c>
      <c r="AH17">
        <v>107.34</v>
      </c>
      <c r="AI17">
        <v>107.34</v>
      </c>
      <c r="AJ17">
        <v>107.34</v>
      </c>
      <c r="AK17">
        <v>107.34</v>
      </c>
      <c r="AL17">
        <v>107.34</v>
      </c>
      <c r="AM17">
        <v>107.34</v>
      </c>
      <c r="AN17">
        <v>107.34</v>
      </c>
      <c r="AO17">
        <v>107.34</v>
      </c>
      <c r="AP17">
        <v>107.34</v>
      </c>
      <c r="AQ17">
        <v>107.34</v>
      </c>
      <c r="AR17">
        <v>107.34</v>
      </c>
      <c r="AS17">
        <v>107.34</v>
      </c>
      <c r="AT17">
        <v>107.34</v>
      </c>
      <c r="AU17">
        <v>107.34</v>
      </c>
      <c r="AV17">
        <v>107.34</v>
      </c>
      <c r="AW17">
        <v>107.34</v>
      </c>
    </row>
    <row r="18" spans="1:49" x14ac:dyDescent="0.25">
      <c r="A18" t="s">
        <v>17</v>
      </c>
      <c r="B18">
        <v>0</v>
      </c>
      <c r="C18">
        <v>0</v>
      </c>
      <c r="D18">
        <v>0</v>
      </c>
      <c r="E18">
        <v>0</v>
      </c>
      <c r="F18">
        <v>0</v>
      </c>
      <c r="G18">
        <v>0</v>
      </c>
      <c r="H18">
        <v>0</v>
      </c>
      <c r="I18">
        <v>0</v>
      </c>
      <c r="J18">
        <v>0</v>
      </c>
      <c r="K18">
        <v>0</v>
      </c>
      <c r="L18">
        <v>0</v>
      </c>
      <c r="M18">
        <v>0</v>
      </c>
      <c r="N18">
        <v>0</v>
      </c>
      <c r="O18">
        <v>0</v>
      </c>
      <c r="P18">
        <v>0</v>
      </c>
      <c r="Q18">
        <v>0</v>
      </c>
      <c r="R18">
        <v>0</v>
      </c>
      <c r="S18">
        <v>0</v>
      </c>
      <c r="T18">
        <v>107.34</v>
      </c>
      <c r="U18">
        <v>107.34</v>
      </c>
      <c r="V18">
        <v>107.34</v>
      </c>
      <c r="W18">
        <v>107.34</v>
      </c>
      <c r="X18">
        <v>107.34</v>
      </c>
      <c r="Y18">
        <v>107.34</v>
      </c>
      <c r="Z18">
        <v>107.34</v>
      </c>
      <c r="AA18">
        <v>107.34</v>
      </c>
      <c r="AB18">
        <v>107.34</v>
      </c>
      <c r="AC18">
        <v>107.34</v>
      </c>
      <c r="AD18">
        <v>107.34</v>
      </c>
      <c r="AE18">
        <v>107.34</v>
      </c>
      <c r="AF18">
        <v>107.34</v>
      </c>
      <c r="AG18">
        <v>107.34</v>
      </c>
      <c r="AH18">
        <v>107.34</v>
      </c>
      <c r="AI18">
        <v>107.34</v>
      </c>
      <c r="AJ18">
        <v>107.34</v>
      </c>
      <c r="AK18">
        <v>107.34</v>
      </c>
      <c r="AL18">
        <v>107.34</v>
      </c>
      <c r="AM18">
        <v>107.34</v>
      </c>
      <c r="AN18">
        <v>107.34</v>
      </c>
      <c r="AO18">
        <v>107.34</v>
      </c>
      <c r="AP18">
        <v>107.34</v>
      </c>
      <c r="AQ18">
        <v>107.34</v>
      </c>
      <c r="AR18">
        <v>107.34</v>
      </c>
      <c r="AS18">
        <v>107.34</v>
      </c>
      <c r="AT18">
        <v>107.34</v>
      </c>
      <c r="AU18">
        <v>107.34</v>
      </c>
      <c r="AV18">
        <v>107.34</v>
      </c>
      <c r="AW18">
        <v>107.34</v>
      </c>
    </row>
    <row r="19" spans="1:49" x14ac:dyDescent="0.25">
      <c r="A19" t="s">
        <v>18</v>
      </c>
      <c r="B19">
        <v>0</v>
      </c>
      <c r="C19">
        <v>0</v>
      </c>
      <c r="D19">
        <v>0</v>
      </c>
      <c r="E19">
        <v>0</v>
      </c>
      <c r="F19">
        <v>0</v>
      </c>
      <c r="G19">
        <v>0</v>
      </c>
      <c r="H19">
        <v>0</v>
      </c>
      <c r="I19">
        <v>0</v>
      </c>
      <c r="J19">
        <v>0</v>
      </c>
      <c r="K19">
        <v>0</v>
      </c>
      <c r="L19">
        <v>0</v>
      </c>
      <c r="M19">
        <v>0</v>
      </c>
      <c r="N19">
        <v>0</v>
      </c>
      <c r="O19">
        <v>0</v>
      </c>
      <c r="P19">
        <v>0</v>
      </c>
      <c r="Q19">
        <v>0</v>
      </c>
      <c r="R19">
        <v>0</v>
      </c>
      <c r="S19">
        <v>0</v>
      </c>
      <c r="T19">
        <v>107.34</v>
      </c>
      <c r="U19">
        <v>107.34</v>
      </c>
      <c r="V19">
        <v>107.34</v>
      </c>
      <c r="W19">
        <v>107.34</v>
      </c>
      <c r="X19">
        <v>107.34</v>
      </c>
      <c r="Y19">
        <v>107.34</v>
      </c>
      <c r="Z19">
        <v>107.34</v>
      </c>
      <c r="AA19">
        <v>107.34</v>
      </c>
      <c r="AB19">
        <v>107.34</v>
      </c>
      <c r="AC19">
        <v>107.34</v>
      </c>
      <c r="AD19">
        <v>107.34</v>
      </c>
      <c r="AE19">
        <v>107.34</v>
      </c>
      <c r="AF19">
        <v>107.34</v>
      </c>
      <c r="AG19">
        <v>107.34</v>
      </c>
      <c r="AH19">
        <v>107.34</v>
      </c>
      <c r="AI19">
        <v>107.34</v>
      </c>
      <c r="AJ19">
        <v>107.34</v>
      </c>
      <c r="AK19">
        <v>107.34</v>
      </c>
      <c r="AL19">
        <v>107.34</v>
      </c>
      <c r="AM19">
        <v>107.34</v>
      </c>
      <c r="AN19">
        <v>107.34</v>
      </c>
      <c r="AO19">
        <v>107.34</v>
      </c>
      <c r="AP19">
        <v>107.34</v>
      </c>
      <c r="AQ19">
        <v>107.34</v>
      </c>
      <c r="AR19">
        <v>107.34</v>
      </c>
      <c r="AS19">
        <v>107.34</v>
      </c>
      <c r="AT19">
        <v>107.34</v>
      </c>
      <c r="AU19">
        <v>107.34</v>
      </c>
      <c r="AV19">
        <v>107.34</v>
      </c>
      <c r="AW19">
        <v>107.34</v>
      </c>
    </row>
    <row r="20" spans="1:49" x14ac:dyDescent="0.25">
      <c r="A20" t="s">
        <v>20</v>
      </c>
      <c r="B20">
        <v>0</v>
      </c>
      <c r="C20">
        <v>0</v>
      </c>
      <c r="D20">
        <v>0</v>
      </c>
      <c r="E20">
        <v>0</v>
      </c>
      <c r="F20">
        <v>0</v>
      </c>
      <c r="G20">
        <v>0</v>
      </c>
      <c r="H20">
        <v>0</v>
      </c>
      <c r="I20">
        <v>0</v>
      </c>
      <c r="J20">
        <v>0</v>
      </c>
      <c r="K20">
        <v>0</v>
      </c>
      <c r="L20">
        <v>0</v>
      </c>
      <c r="M20">
        <v>0</v>
      </c>
      <c r="N20">
        <v>0</v>
      </c>
      <c r="O20">
        <v>0</v>
      </c>
      <c r="P20">
        <v>0</v>
      </c>
      <c r="Q20">
        <v>0</v>
      </c>
      <c r="R20">
        <v>0</v>
      </c>
      <c r="S20">
        <v>0</v>
      </c>
      <c r="T20">
        <v>107.34</v>
      </c>
      <c r="U20">
        <v>107.34</v>
      </c>
      <c r="V20">
        <v>107.34</v>
      </c>
      <c r="W20">
        <v>107.34</v>
      </c>
      <c r="X20">
        <v>107.34</v>
      </c>
      <c r="Y20">
        <v>107.34</v>
      </c>
      <c r="Z20">
        <v>107.34</v>
      </c>
      <c r="AA20">
        <v>107.34</v>
      </c>
      <c r="AB20">
        <v>107.34</v>
      </c>
      <c r="AC20">
        <v>107.34</v>
      </c>
      <c r="AD20">
        <v>107.34</v>
      </c>
      <c r="AE20">
        <v>107.34</v>
      </c>
      <c r="AF20">
        <v>107.34</v>
      </c>
      <c r="AG20">
        <v>107.34</v>
      </c>
      <c r="AH20">
        <v>107.34</v>
      </c>
      <c r="AI20">
        <v>107.34</v>
      </c>
      <c r="AJ20">
        <v>107.34</v>
      </c>
      <c r="AK20">
        <v>107.34</v>
      </c>
      <c r="AL20">
        <v>107.34</v>
      </c>
      <c r="AM20">
        <v>107.34</v>
      </c>
      <c r="AN20">
        <v>107.34</v>
      </c>
      <c r="AO20">
        <v>107.34</v>
      </c>
      <c r="AP20">
        <v>107.34</v>
      </c>
      <c r="AQ20">
        <v>107.34</v>
      </c>
      <c r="AR20">
        <v>107.34</v>
      </c>
      <c r="AS20">
        <v>107.34</v>
      </c>
      <c r="AT20">
        <v>107.34</v>
      </c>
      <c r="AU20">
        <v>107.34</v>
      </c>
      <c r="AV20">
        <v>107.34</v>
      </c>
      <c r="AW20">
        <v>107.34</v>
      </c>
    </row>
    <row r="21" spans="1:49" x14ac:dyDescent="0.25">
      <c r="A21" t="s">
        <v>21</v>
      </c>
      <c r="B21">
        <v>0</v>
      </c>
      <c r="C21">
        <v>0</v>
      </c>
      <c r="D21">
        <v>0</v>
      </c>
      <c r="E21">
        <v>0</v>
      </c>
      <c r="F21">
        <v>0</v>
      </c>
      <c r="G21">
        <v>0</v>
      </c>
      <c r="H21">
        <v>0</v>
      </c>
      <c r="I21">
        <v>0</v>
      </c>
      <c r="J21">
        <v>0</v>
      </c>
      <c r="K21">
        <v>0</v>
      </c>
      <c r="L21">
        <v>0</v>
      </c>
      <c r="M21">
        <v>0</v>
      </c>
      <c r="N21">
        <v>0</v>
      </c>
      <c r="O21">
        <v>0</v>
      </c>
      <c r="P21">
        <v>0</v>
      </c>
      <c r="Q21">
        <v>0</v>
      </c>
      <c r="R21">
        <v>0</v>
      </c>
      <c r="S21">
        <v>0</v>
      </c>
      <c r="T21">
        <v>107.34</v>
      </c>
      <c r="U21">
        <v>107.34</v>
      </c>
      <c r="V21">
        <v>107.34</v>
      </c>
      <c r="W21">
        <v>107.34</v>
      </c>
      <c r="X21">
        <v>107.34</v>
      </c>
      <c r="Y21">
        <v>107.34</v>
      </c>
      <c r="Z21">
        <v>107.34</v>
      </c>
      <c r="AA21">
        <v>107.34</v>
      </c>
      <c r="AB21">
        <v>107.34</v>
      </c>
      <c r="AC21">
        <v>107.34</v>
      </c>
      <c r="AD21">
        <v>107.34</v>
      </c>
      <c r="AE21">
        <v>107.34</v>
      </c>
      <c r="AF21">
        <v>107.34</v>
      </c>
      <c r="AG21">
        <v>107.34</v>
      </c>
      <c r="AH21">
        <v>107.34</v>
      </c>
      <c r="AI21">
        <v>107.34</v>
      </c>
      <c r="AJ21">
        <v>107.34</v>
      </c>
      <c r="AK21">
        <v>107.34</v>
      </c>
      <c r="AL21">
        <v>107.34</v>
      </c>
      <c r="AM21">
        <v>107.34</v>
      </c>
      <c r="AN21">
        <v>107.34</v>
      </c>
      <c r="AO21">
        <v>107.34</v>
      </c>
      <c r="AP21">
        <v>107.34</v>
      </c>
      <c r="AQ21">
        <v>107.34</v>
      </c>
      <c r="AR21">
        <v>107.34</v>
      </c>
      <c r="AS21">
        <v>107.34</v>
      </c>
      <c r="AT21">
        <v>107.34</v>
      </c>
      <c r="AU21">
        <v>107.34</v>
      </c>
      <c r="AV21">
        <v>107.34</v>
      </c>
      <c r="AW21">
        <v>107.34</v>
      </c>
    </row>
    <row r="22" spans="1:49" x14ac:dyDescent="0.25">
      <c r="A22" t="s">
        <v>19</v>
      </c>
      <c r="B22">
        <v>0</v>
      </c>
      <c r="C22">
        <v>0</v>
      </c>
      <c r="D22">
        <v>0</v>
      </c>
      <c r="E22">
        <v>0</v>
      </c>
      <c r="F22">
        <v>0</v>
      </c>
      <c r="G22">
        <v>0</v>
      </c>
      <c r="H22">
        <v>0</v>
      </c>
      <c r="I22">
        <v>0</v>
      </c>
      <c r="J22">
        <v>0</v>
      </c>
      <c r="K22">
        <v>0</v>
      </c>
      <c r="L22">
        <v>0</v>
      </c>
      <c r="M22">
        <v>0</v>
      </c>
      <c r="N22">
        <v>0</v>
      </c>
      <c r="O22">
        <v>0</v>
      </c>
      <c r="P22">
        <v>0</v>
      </c>
      <c r="Q22">
        <v>0</v>
      </c>
      <c r="R22">
        <v>0</v>
      </c>
      <c r="S22">
        <v>0</v>
      </c>
      <c r="T22">
        <v>107.34</v>
      </c>
      <c r="U22">
        <v>107.34</v>
      </c>
      <c r="V22">
        <v>107.34</v>
      </c>
      <c r="W22">
        <v>107.34</v>
      </c>
      <c r="X22">
        <v>107.34</v>
      </c>
      <c r="Y22">
        <v>107.34</v>
      </c>
      <c r="Z22">
        <v>107.34</v>
      </c>
      <c r="AA22">
        <v>107.34</v>
      </c>
      <c r="AB22">
        <v>107.34</v>
      </c>
      <c r="AC22">
        <v>107.34</v>
      </c>
      <c r="AD22">
        <v>107.34</v>
      </c>
      <c r="AE22">
        <v>107.34</v>
      </c>
      <c r="AF22">
        <v>107.34</v>
      </c>
      <c r="AG22">
        <v>107.34</v>
      </c>
      <c r="AH22">
        <v>107.34</v>
      </c>
      <c r="AI22">
        <v>107.34</v>
      </c>
      <c r="AJ22">
        <v>107.34</v>
      </c>
      <c r="AK22">
        <v>107.34</v>
      </c>
      <c r="AL22">
        <v>107.34</v>
      </c>
      <c r="AM22">
        <v>107.34</v>
      </c>
      <c r="AN22">
        <v>107.34</v>
      </c>
      <c r="AO22">
        <v>107.34</v>
      </c>
      <c r="AP22">
        <v>107.34</v>
      </c>
      <c r="AQ22">
        <v>107.34</v>
      </c>
      <c r="AR22">
        <v>107.34</v>
      </c>
      <c r="AS22">
        <v>107.34</v>
      </c>
      <c r="AT22">
        <v>107.34</v>
      </c>
      <c r="AU22">
        <v>107.34</v>
      </c>
      <c r="AV22">
        <v>107.34</v>
      </c>
      <c r="AW22">
        <v>107.34</v>
      </c>
    </row>
    <row r="23" spans="1:49" x14ac:dyDescent="0.25">
      <c r="A23" t="s">
        <v>22</v>
      </c>
      <c r="B23">
        <v>0</v>
      </c>
      <c r="C23">
        <v>0</v>
      </c>
      <c r="D23">
        <v>0</v>
      </c>
      <c r="E23">
        <v>0</v>
      </c>
      <c r="F23">
        <v>0</v>
      </c>
      <c r="G23">
        <v>0</v>
      </c>
      <c r="H23">
        <v>0</v>
      </c>
      <c r="I23">
        <v>0</v>
      </c>
      <c r="J23">
        <v>0</v>
      </c>
      <c r="K23">
        <v>0</v>
      </c>
      <c r="L23">
        <v>0</v>
      </c>
      <c r="M23">
        <v>0</v>
      </c>
      <c r="N23">
        <v>0</v>
      </c>
      <c r="O23">
        <v>0</v>
      </c>
      <c r="P23">
        <v>0</v>
      </c>
      <c r="Q23">
        <v>0</v>
      </c>
      <c r="R23">
        <v>0</v>
      </c>
      <c r="S23">
        <v>0</v>
      </c>
      <c r="T23">
        <v>107.34</v>
      </c>
      <c r="U23">
        <v>107.34</v>
      </c>
      <c r="V23">
        <v>107.34</v>
      </c>
      <c r="W23">
        <v>107.34</v>
      </c>
      <c r="X23">
        <v>107.34</v>
      </c>
      <c r="Y23">
        <v>107.34</v>
      </c>
      <c r="Z23">
        <v>107.34</v>
      </c>
      <c r="AA23">
        <v>107.34</v>
      </c>
      <c r="AB23">
        <v>107.34</v>
      </c>
      <c r="AC23">
        <v>107.34</v>
      </c>
      <c r="AD23">
        <v>107.34</v>
      </c>
      <c r="AE23">
        <v>107.34</v>
      </c>
      <c r="AF23">
        <v>107.34</v>
      </c>
      <c r="AG23">
        <v>107.34</v>
      </c>
      <c r="AH23">
        <v>107.34</v>
      </c>
      <c r="AI23">
        <v>107.34</v>
      </c>
      <c r="AJ23">
        <v>107.34</v>
      </c>
      <c r="AK23">
        <v>107.34</v>
      </c>
      <c r="AL23">
        <v>107.34</v>
      </c>
      <c r="AM23">
        <v>107.34</v>
      </c>
      <c r="AN23">
        <v>107.34</v>
      </c>
      <c r="AO23">
        <v>107.34</v>
      </c>
      <c r="AP23">
        <v>107.34</v>
      </c>
      <c r="AQ23">
        <v>107.34</v>
      </c>
      <c r="AR23">
        <v>107.34</v>
      </c>
      <c r="AS23">
        <v>107.34</v>
      </c>
      <c r="AT23">
        <v>107.34</v>
      </c>
      <c r="AU23">
        <v>107.34</v>
      </c>
      <c r="AV23">
        <v>107.34</v>
      </c>
      <c r="AW23">
        <v>107.34</v>
      </c>
    </row>
    <row r="24" spans="1:49" x14ac:dyDescent="0.25">
      <c r="A24" t="s">
        <v>23</v>
      </c>
      <c r="B24">
        <v>0</v>
      </c>
      <c r="C24">
        <v>0</v>
      </c>
      <c r="D24">
        <v>0</v>
      </c>
      <c r="E24">
        <v>0</v>
      </c>
      <c r="F24">
        <v>0</v>
      </c>
      <c r="G24">
        <v>0</v>
      </c>
      <c r="H24">
        <v>0</v>
      </c>
      <c r="I24">
        <v>0</v>
      </c>
      <c r="J24">
        <v>0</v>
      </c>
      <c r="K24">
        <v>0</v>
      </c>
      <c r="L24">
        <v>0</v>
      </c>
      <c r="M24">
        <v>0</v>
      </c>
      <c r="N24">
        <v>0</v>
      </c>
      <c r="O24">
        <v>0</v>
      </c>
      <c r="P24">
        <v>0</v>
      </c>
      <c r="Q24">
        <v>0</v>
      </c>
      <c r="R24">
        <v>0</v>
      </c>
      <c r="S24">
        <v>0</v>
      </c>
      <c r="T24">
        <v>107.34</v>
      </c>
      <c r="U24">
        <v>107.34</v>
      </c>
      <c r="V24">
        <v>107.34</v>
      </c>
      <c r="W24">
        <v>107.34</v>
      </c>
      <c r="X24">
        <v>107.34</v>
      </c>
      <c r="Y24">
        <v>107.34</v>
      </c>
      <c r="Z24">
        <v>107.34</v>
      </c>
      <c r="AA24">
        <v>107.34</v>
      </c>
      <c r="AB24">
        <v>107.34</v>
      </c>
      <c r="AC24">
        <v>107.34</v>
      </c>
      <c r="AD24">
        <v>107.34</v>
      </c>
      <c r="AE24">
        <v>107.34</v>
      </c>
      <c r="AF24">
        <v>107.34</v>
      </c>
      <c r="AG24">
        <v>107.34</v>
      </c>
      <c r="AH24">
        <v>107.34</v>
      </c>
      <c r="AI24">
        <v>107.34</v>
      </c>
      <c r="AJ24">
        <v>107.34</v>
      </c>
      <c r="AK24">
        <v>107.34</v>
      </c>
      <c r="AL24">
        <v>107.34</v>
      </c>
      <c r="AM24">
        <v>107.34</v>
      </c>
      <c r="AN24">
        <v>107.34</v>
      </c>
      <c r="AO24">
        <v>107.34</v>
      </c>
      <c r="AP24">
        <v>107.34</v>
      </c>
      <c r="AQ24">
        <v>107.34</v>
      </c>
      <c r="AR24">
        <v>107.34</v>
      </c>
      <c r="AS24">
        <v>107.34</v>
      </c>
      <c r="AT24">
        <v>107.34</v>
      </c>
      <c r="AU24">
        <v>107.34</v>
      </c>
      <c r="AV24">
        <v>107.34</v>
      </c>
      <c r="AW24">
        <v>107.34</v>
      </c>
    </row>
    <row r="25" spans="1:49" x14ac:dyDescent="0.25">
      <c r="A25" t="s">
        <v>24</v>
      </c>
      <c r="B25">
        <v>0</v>
      </c>
      <c r="C25">
        <v>0</v>
      </c>
      <c r="D25">
        <v>0</v>
      </c>
      <c r="E25">
        <v>0</v>
      </c>
      <c r="F25">
        <v>0</v>
      </c>
      <c r="G25">
        <v>0</v>
      </c>
      <c r="H25">
        <v>0</v>
      </c>
      <c r="I25">
        <v>0</v>
      </c>
      <c r="J25">
        <v>0</v>
      </c>
      <c r="K25">
        <v>0</v>
      </c>
      <c r="L25">
        <v>0</v>
      </c>
      <c r="M25">
        <v>0</v>
      </c>
      <c r="N25">
        <v>0</v>
      </c>
      <c r="O25">
        <v>0</v>
      </c>
      <c r="P25">
        <v>0</v>
      </c>
      <c r="Q25">
        <v>0</v>
      </c>
      <c r="R25">
        <v>0</v>
      </c>
      <c r="S25">
        <v>0</v>
      </c>
      <c r="T25">
        <v>107.34</v>
      </c>
      <c r="U25">
        <v>107.34</v>
      </c>
      <c r="V25">
        <v>107.34</v>
      </c>
      <c r="W25">
        <v>107.34</v>
      </c>
      <c r="X25">
        <v>107.34</v>
      </c>
      <c r="Y25">
        <v>107.34</v>
      </c>
      <c r="Z25">
        <v>107.34</v>
      </c>
      <c r="AA25">
        <v>107.34</v>
      </c>
      <c r="AB25">
        <v>107.34</v>
      </c>
      <c r="AC25">
        <v>107.34</v>
      </c>
      <c r="AD25">
        <v>107.34</v>
      </c>
      <c r="AE25">
        <v>107.34</v>
      </c>
      <c r="AF25">
        <v>107.34</v>
      </c>
      <c r="AG25">
        <v>107.34</v>
      </c>
      <c r="AH25">
        <v>107.34</v>
      </c>
      <c r="AI25">
        <v>107.34</v>
      </c>
      <c r="AJ25">
        <v>107.34</v>
      </c>
      <c r="AK25">
        <v>107.34</v>
      </c>
      <c r="AL25">
        <v>107.34</v>
      </c>
      <c r="AM25">
        <v>107.34</v>
      </c>
      <c r="AN25">
        <v>107.34</v>
      </c>
      <c r="AO25">
        <v>107.34</v>
      </c>
      <c r="AP25">
        <v>107.34</v>
      </c>
      <c r="AQ25">
        <v>107.34</v>
      </c>
      <c r="AR25">
        <v>107.34</v>
      </c>
      <c r="AS25">
        <v>107.34</v>
      </c>
      <c r="AT25">
        <v>107.34</v>
      </c>
      <c r="AU25">
        <v>107.34</v>
      </c>
      <c r="AV25">
        <v>107.34</v>
      </c>
      <c r="AW25">
        <v>107.34</v>
      </c>
    </row>
    <row r="26" spans="1:49" x14ac:dyDescent="0.25">
      <c r="A26" t="s">
        <v>25</v>
      </c>
      <c r="B26">
        <v>0</v>
      </c>
      <c r="C26">
        <v>0</v>
      </c>
      <c r="D26">
        <v>0</v>
      </c>
      <c r="E26">
        <v>0</v>
      </c>
      <c r="F26">
        <v>0</v>
      </c>
      <c r="G26">
        <v>0</v>
      </c>
      <c r="H26">
        <v>0</v>
      </c>
      <c r="I26">
        <v>0</v>
      </c>
      <c r="J26">
        <v>0</v>
      </c>
      <c r="K26">
        <v>0</v>
      </c>
      <c r="L26">
        <v>0</v>
      </c>
      <c r="M26">
        <v>0</v>
      </c>
      <c r="N26">
        <v>0</v>
      </c>
      <c r="O26">
        <v>0</v>
      </c>
      <c r="P26">
        <v>0</v>
      </c>
      <c r="Q26">
        <v>0</v>
      </c>
      <c r="R26">
        <v>0</v>
      </c>
      <c r="S26">
        <v>0</v>
      </c>
      <c r="T26">
        <v>107.34</v>
      </c>
      <c r="U26">
        <v>107.34</v>
      </c>
      <c r="V26">
        <v>107.34</v>
      </c>
      <c r="W26">
        <v>107.34</v>
      </c>
      <c r="X26">
        <v>107.34</v>
      </c>
      <c r="Y26">
        <v>107.34</v>
      </c>
      <c r="Z26">
        <v>107.34</v>
      </c>
      <c r="AA26">
        <v>107.34</v>
      </c>
      <c r="AB26">
        <v>107.34</v>
      </c>
      <c r="AC26">
        <v>107.34</v>
      </c>
      <c r="AD26">
        <v>107.34</v>
      </c>
      <c r="AE26">
        <v>107.34</v>
      </c>
      <c r="AF26">
        <v>107.34</v>
      </c>
      <c r="AG26">
        <v>107.34</v>
      </c>
      <c r="AH26">
        <v>107.34</v>
      </c>
      <c r="AI26">
        <v>107.34</v>
      </c>
      <c r="AJ26">
        <v>107.34</v>
      </c>
      <c r="AK26">
        <v>107.34</v>
      </c>
      <c r="AL26">
        <v>107.34</v>
      </c>
      <c r="AM26">
        <v>107.34</v>
      </c>
      <c r="AN26">
        <v>107.34</v>
      </c>
      <c r="AO26">
        <v>107.34</v>
      </c>
      <c r="AP26">
        <v>107.34</v>
      </c>
      <c r="AQ26">
        <v>107.34</v>
      </c>
      <c r="AR26">
        <v>107.34</v>
      </c>
      <c r="AS26">
        <v>107.34</v>
      </c>
      <c r="AT26">
        <v>107.34</v>
      </c>
      <c r="AU26">
        <v>107.34</v>
      </c>
      <c r="AV26">
        <v>107.34</v>
      </c>
      <c r="AW26">
        <v>107.34</v>
      </c>
    </row>
    <row r="27" spans="1:49" x14ac:dyDescent="0.25">
      <c r="A27" t="s">
        <v>26</v>
      </c>
      <c r="B27">
        <v>0</v>
      </c>
      <c r="C27">
        <v>0</v>
      </c>
      <c r="D27">
        <v>0</v>
      </c>
      <c r="E27">
        <v>0</v>
      </c>
      <c r="F27">
        <v>0</v>
      </c>
      <c r="G27">
        <v>0</v>
      </c>
      <c r="H27">
        <v>0</v>
      </c>
      <c r="I27">
        <v>0</v>
      </c>
      <c r="J27">
        <v>0</v>
      </c>
      <c r="K27">
        <v>0</v>
      </c>
      <c r="L27">
        <v>0</v>
      </c>
      <c r="M27">
        <v>0</v>
      </c>
      <c r="N27">
        <v>0</v>
      </c>
      <c r="O27">
        <v>0</v>
      </c>
      <c r="P27">
        <v>0</v>
      </c>
      <c r="Q27">
        <v>0</v>
      </c>
      <c r="R27">
        <v>0</v>
      </c>
      <c r="S27">
        <v>0</v>
      </c>
      <c r="T27">
        <v>107.34</v>
      </c>
      <c r="U27">
        <v>107.34</v>
      </c>
      <c r="V27">
        <v>107.34</v>
      </c>
      <c r="W27">
        <v>107.34</v>
      </c>
      <c r="X27">
        <v>107.34</v>
      </c>
      <c r="Y27">
        <v>107.34</v>
      </c>
      <c r="Z27">
        <v>107.34</v>
      </c>
      <c r="AA27">
        <v>107.34</v>
      </c>
      <c r="AB27">
        <v>107.34</v>
      </c>
      <c r="AC27">
        <v>107.34</v>
      </c>
      <c r="AD27">
        <v>107.34</v>
      </c>
      <c r="AE27">
        <v>107.34</v>
      </c>
      <c r="AF27">
        <v>107.34</v>
      </c>
      <c r="AG27">
        <v>107.34</v>
      </c>
      <c r="AH27">
        <v>107.34</v>
      </c>
      <c r="AI27">
        <v>107.34</v>
      </c>
      <c r="AJ27">
        <v>107.34</v>
      </c>
      <c r="AK27">
        <v>107.34</v>
      </c>
      <c r="AL27">
        <v>107.34</v>
      </c>
      <c r="AM27">
        <v>107.34</v>
      </c>
      <c r="AN27">
        <v>107.34</v>
      </c>
      <c r="AO27">
        <v>107.34</v>
      </c>
      <c r="AP27">
        <v>107.34</v>
      </c>
      <c r="AQ27">
        <v>107.34</v>
      </c>
      <c r="AR27">
        <v>107.34</v>
      </c>
      <c r="AS27">
        <v>107.34</v>
      </c>
      <c r="AT27">
        <v>107.34</v>
      </c>
      <c r="AU27">
        <v>107.34</v>
      </c>
      <c r="AV27">
        <v>107.34</v>
      </c>
      <c r="AW27">
        <v>107.34</v>
      </c>
    </row>
    <row r="28" spans="1:49" x14ac:dyDescent="0.25">
      <c r="A28" t="s">
        <v>27</v>
      </c>
      <c r="B28">
        <v>0</v>
      </c>
      <c r="C28">
        <v>0</v>
      </c>
      <c r="D28">
        <v>0</v>
      </c>
      <c r="E28">
        <v>0</v>
      </c>
      <c r="F28">
        <v>0</v>
      </c>
      <c r="G28">
        <v>0</v>
      </c>
      <c r="H28">
        <v>0</v>
      </c>
      <c r="I28">
        <v>0</v>
      </c>
      <c r="J28">
        <v>0</v>
      </c>
      <c r="K28">
        <v>0</v>
      </c>
      <c r="L28">
        <v>0</v>
      </c>
      <c r="M28">
        <v>0</v>
      </c>
      <c r="N28">
        <v>0</v>
      </c>
      <c r="O28">
        <v>0</v>
      </c>
      <c r="P28">
        <v>0</v>
      </c>
      <c r="Q28">
        <v>0</v>
      </c>
      <c r="R28">
        <v>0</v>
      </c>
      <c r="S28">
        <v>0</v>
      </c>
      <c r="T28">
        <v>107.34</v>
      </c>
      <c r="U28">
        <v>107.34</v>
      </c>
      <c r="V28">
        <v>107.34</v>
      </c>
      <c r="W28">
        <v>107.34</v>
      </c>
      <c r="X28">
        <v>107.34</v>
      </c>
      <c r="Y28">
        <v>107.34</v>
      </c>
      <c r="Z28">
        <v>107.34</v>
      </c>
      <c r="AA28">
        <v>107.34</v>
      </c>
      <c r="AB28">
        <v>107.34</v>
      </c>
      <c r="AC28">
        <v>107.34</v>
      </c>
      <c r="AD28">
        <v>107.34</v>
      </c>
      <c r="AE28">
        <v>107.34</v>
      </c>
      <c r="AF28">
        <v>107.34</v>
      </c>
      <c r="AG28">
        <v>107.34</v>
      </c>
      <c r="AH28">
        <v>107.34</v>
      </c>
      <c r="AI28">
        <v>107.34</v>
      </c>
      <c r="AJ28">
        <v>107.34</v>
      </c>
      <c r="AK28">
        <v>107.34</v>
      </c>
      <c r="AL28">
        <v>107.34</v>
      </c>
      <c r="AM28">
        <v>107.34</v>
      </c>
      <c r="AN28">
        <v>107.34</v>
      </c>
      <c r="AO28">
        <v>107.34</v>
      </c>
      <c r="AP28">
        <v>107.34</v>
      </c>
      <c r="AQ28">
        <v>107.34</v>
      </c>
      <c r="AR28">
        <v>107.34</v>
      </c>
      <c r="AS28">
        <v>107.34</v>
      </c>
      <c r="AT28">
        <v>107.34</v>
      </c>
      <c r="AU28">
        <v>107.34</v>
      </c>
      <c r="AV28">
        <v>107.34</v>
      </c>
      <c r="AW28">
        <v>107.34</v>
      </c>
    </row>
    <row r="29" spans="1:49" x14ac:dyDescent="0.25">
      <c r="A29" t="s">
        <v>28</v>
      </c>
      <c r="B29">
        <v>0</v>
      </c>
      <c r="C29">
        <v>0</v>
      </c>
      <c r="D29">
        <v>0</v>
      </c>
      <c r="E29">
        <v>0</v>
      </c>
      <c r="F29">
        <v>0</v>
      </c>
      <c r="G29">
        <v>0</v>
      </c>
      <c r="H29">
        <v>0</v>
      </c>
      <c r="I29">
        <v>0</v>
      </c>
      <c r="J29">
        <v>0</v>
      </c>
      <c r="K29">
        <v>0</v>
      </c>
      <c r="L29">
        <v>0</v>
      </c>
      <c r="M29">
        <v>0</v>
      </c>
      <c r="N29">
        <v>0</v>
      </c>
      <c r="O29">
        <v>0</v>
      </c>
      <c r="P29">
        <v>0</v>
      </c>
      <c r="Q29">
        <v>0</v>
      </c>
      <c r="R29">
        <v>0</v>
      </c>
      <c r="S29">
        <v>0</v>
      </c>
      <c r="T29">
        <v>107.34</v>
      </c>
      <c r="U29">
        <v>107.34</v>
      </c>
      <c r="V29">
        <v>107.34</v>
      </c>
      <c r="W29">
        <v>107.34</v>
      </c>
      <c r="X29">
        <v>107.34</v>
      </c>
      <c r="Y29">
        <v>107.34</v>
      </c>
      <c r="Z29">
        <v>107.34</v>
      </c>
      <c r="AA29">
        <v>107.34</v>
      </c>
      <c r="AB29">
        <v>107.34</v>
      </c>
      <c r="AC29">
        <v>107.34</v>
      </c>
      <c r="AD29">
        <v>107.34</v>
      </c>
      <c r="AE29">
        <v>107.34</v>
      </c>
      <c r="AF29">
        <v>107.34</v>
      </c>
      <c r="AG29">
        <v>107.34</v>
      </c>
      <c r="AH29">
        <v>107.34</v>
      </c>
      <c r="AI29">
        <v>107.34</v>
      </c>
      <c r="AJ29">
        <v>107.34</v>
      </c>
      <c r="AK29">
        <v>107.34</v>
      </c>
      <c r="AL29">
        <v>107.34</v>
      </c>
      <c r="AM29">
        <v>107.34</v>
      </c>
      <c r="AN29">
        <v>107.34</v>
      </c>
      <c r="AO29">
        <v>107.34</v>
      </c>
      <c r="AP29">
        <v>107.34</v>
      </c>
      <c r="AQ29">
        <v>107.34</v>
      </c>
      <c r="AR29">
        <v>107.34</v>
      </c>
      <c r="AS29">
        <v>107.34</v>
      </c>
      <c r="AT29">
        <v>107.34</v>
      </c>
      <c r="AU29">
        <v>107.34</v>
      </c>
      <c r="AV29">
        <v>107.34</v>
      </c>
      <c r="AW29">
        <v>107.34</v>
      </c>
    </row>
    <row r="30" spans="1:49" x14ac:dyDescent="0.25">
      <c r="A30" t="s">
        <v>29</v>
      </c>
      <c r="B30">
        <v>0</v>
      </c>
      <c r="C30">
        <v>0</v>
      </c>
      <c r="D30">
        <v>0</v>
      </c>
      <c r="E30">
        <v>0</v>
      </c>
      <c r="F30">
        <v>0</v>
      </c>
      <c r="G30">
        <v>0</v>
      </c>
      <c r="H30">
        <v>0</v>
      </c>
      <c r="I30">
        <v>0</v>
      </c>
      <c r="J30">
        <v>0</v>
      </c>
      <c r="K30">
        <v>0</v>
      </c>
      <c r="L30">
        <v>0</v>
      </c>
      <c r="M30">
        <v>0</v>
      </c>
      <c r="N30">
        <v>0</v>
      </c>
      <c r="O30">
        <v>0</v>
      </c>
      <c r="P30">
        <v>0</v>
      </c>
      <c r="Q30">
        <v>0</v>
      </c>
      <c r="R30">
        <v>0</v>
      </c>
      <c r="S30">
        <v>0</v>
      </c>
      <c r="T30">
        <v>107.34</v>
      </c>
      <c r="U30">
        <v>107.34</v>
      </c>
      <c r="V30">
        <v>107.34</v>
      </c>
      <c r="W30">
        <v>107.34</v>
      </c>
      <c r="X30">
        <v>107.34</v>
      </c>
      <c r="Y30">
        <v>107.34</v>
      </c>
      <c r="Z30">
        <v>107.34</v>
      </c>
      <c r="AA30">
        <v>107.34</v>
      </c>
      <c r="AB30">
        <v>107.34</v>
      </c>
      <c r="AC30">
        <v>107.34</v>
      </c>
      <c r="AD30">
        <v>107.34</v>
      </c>
      <c r="AE30">
        <v>107.34</v>
      </c>
      <c r="AF30">
        <v>107.34</v>
      </c>
      <c r="AG30">
        <v>107.34</v>
      </c>
      <c r="AH30">
        <v>107.34</v>
      </c>
      <c r="AI30">
        <v>107.34</v>
      </c>
      <c r="AJ30">
        <v>107.34</v>
      </c>
      <c r="AK30">
        <v>107.34</v>
      </c>
      <c r="AL30">
        <v>107.34</v>
      </c>
      <c r="AM30">
        <v>107.34</v>
      </c>
      <c r="AN30">
        <v>107.34</v>
      </c>
      <c r="AO30">
        <v>107.34</v>
      </c>
      <c r="AP30">
        <v>107.34</v>
      </c>
      <c r="AQ30">
        <v>107.34</v>
      </c>
      <c r="AR30">
        <v>107.34</v>
      </c>
      <c r="AS30">
        <v>107.34</v>
      </c>
      <c r="AT30">
        <v>107.34</v>
      </c>
      <c r="AU30">
        <v>107.34</v>
      </c>
      <c r="AV30">
        <v>107.34</v>
      </c>
      <c r="AW30">
        <v>107.34</v>
      </c>
    </row>
    <row r="31" spans="1:49" x14ac:dyDescent="0.25">
      <c r="A31" t="s">
        <v>31</v>
      </c>
      <c r="B31">
        <v>0</v>
      </c>
      <c r="C31">
        <v>0</v>
      </c>
      <c r="D31">
        <v>0</v>
      </c>
      <c r="E31">
        <v>0</v>
      </c>
      <c r="F31">
        <v>0</v>
      </c>
      <c r="G31">
        <v>0</v>
      </c>
      <c r="H31">
        <v>0</v>
      </c>
      <c r="I31">
        <v>0</v>
      </c>
      <c r="J31">
        <v>0</v>
      </c>
      <c r="K31">
        <v>0</v>
      </c>
      <c r="L31">
        <v>0</v>
      </c>
      <c r="M31">
        <v>0</v>
      </c>
      <c r="N31">
        <v>0</v>
      </c>
      <c r="O31">
        <v>0</v>
      </c>
      <c r="P31">
        <v>0</v>
      </c>
      <c r="Q31">
        <v>0</v>
      </c>
      <c r="R31">
        <v>0</v>
      </c>
      <c r="S31">
        <v>0</v>
      </c>
      <c r="T31">
        <v>107.34</v>
      </c>
      <c r="U31">
        <v>107.34</v>
      </c>
      <c r="V31">
        <v>107.34</v>
      </c>
      <c r="W31">
        <v>107.34</v>
      </c>
      <c r="X31">
        <v>107.34</v>
      </c>
      <c r="Y31">
        <v>107.34</v>
      </c>
      <c r="Z31">
        <v>107.34</v>
      </c>
      <c r="AA31">
        <v>107.34</v>
      </c>
      <c r="AB31">
        <v>107.34</v>
      </c>
      <c r="AC31">
        <v>107.34</v>
      </c>
      <c r="AD31">
        <v>107.34</v>
      </c>
      <c r="AE31">
        <v>107.34</v>
      </c>
      <c r="AF31">
        <v>107.34</v>
      </c>
      <c r="AG31">
        <v>107.34</v>
      </c>
      <c r="AH31">
        <v>107.34</v>
      </c>
      <c r="AI31">
        <v>107.34</v>
      </c>
      <c r="AJ31">
        <v>107.34</v>
      </c>
      <c r="AK31">
        <v>107.34</v>
      </c>
      <c r="AL31">
        <v>107.34</v>
      </c>
      <c r="AM31">
        <v>107.34</v>
      </c>
      <c r="AN31">
        <v>107.34</v>
      </c>
      <c r="AO31">
        <v>107.34</v>
      </c>
      <c r="AP31">
        <v>107.34</v>
      </c>
      <c r="AQ31">
        <v>107.34</v>
      </c>
      <c r="AR31">
        <v>107.34</v>
      </c>
      <c r="AS31">
        <v>107.34</v>
      </c>
      <c r="AT31">
        <v>107.34</v>
      </c>
      <c r="AU31">
        <v>107.34</v>
      </c>
      <c r="AV31">
        <v>107.34</v>
      </c>
      <c r="AW31">
        <v>107.34</v>
      </c>
    </row>
    <row r="32" spans="1:49" x14ac:dyDescent="0.25">
      <c r="A32" t="s">
        <v>32</v>
      </c>
      <c r="B32">
        <v>0</v>
      </c>
      <c r="C32">
        <v>0</v>
      </c>
      <c r="D32">
        <v>0</v>
      </c>
      <c r="E32">
        <v>0</v>
      </c>
      <c r="F32">
        <v>0</v>
      </c>
      <c r="G32">
        <v>0</v>
      </c>
      <c r="H32">
        <v>0</v>
      </c>
      <c r="I32">
        <v>0</v>
      </c>
      <c r="J32">
        <v>0</v>
      </c>
      <c r="K32">
        <v>0</v>
      </c>
      <c r="L32">
        <v>0</v>
      </c>
      <c r="M32">
        <v>0</v>
      </c>
      <c r="N32">
        <v>0</v>
      </c>
      <c r="O32">
        <v>0</v>
      </c>
      <c r="P32">
        <v>0</v>
      </c>
      <c r="Q32">
        <v>0</v>
      </c>
      <c r="R32">
        <v>0</v>
      </c>
      <c r="S32">
        <v>0</v>
      </c>
      <c r="T32">
        <v>107.34</v>
      </c>
      <c r="U32">
        <v>107.34</v>
      </c>
      <c r="V32">
        <v>107.34</v>
      </c>
      <c r="W32">
        <v>107.34</v>
      </c>
      <c r="X32">
        <v>107.34</v>
      </c>
      <c r="Y32">
        <v>107.34</v>
      </c>
      <c r="Z32">
        <v>107.34</v>
      </c>
      <c r="AA32">
        <v>107.34</v>
      </c>
      <c r="AB32">
        <v>107.34</v>
      </c>
      <c r="AC32">
        <v>107.34</v>
      </c>
      <c r="AD32">
        <v>107.34</v>
      </c>
      <c r="AE32">
        <v>107.34</v>
      </c>
      <c r="AF32">
        <v>107.34</v>
      </c>
      <c r="AG32">
        <v>107.34</v>
      </c>
      <c r="AH32">
        <v>107.34</v>
      </c>
      <c r="AI32">
        <v>107.34</v>
      </c>
      <c r="AJ32">
        <v>107.34</v>
      </c>
      <c r="AK32">
        <v>107.34</v>
      </c>
      <c r="AL32">
        <v>107.34</v>
      </c>
      <c r="AM32">
        <v>107.34</v>
      </c>
      <c r="AN32">
        <v>107.34</v>
      </c>
      <c r="AO32">
        <v>107.34</v>
      </c>
      <c r="AP32">
        <v>107.34</v>
      </c>
      <c r="AQ32">
        <v>107.34</v>
      </c>
      <c r="AR32">
        <v>107.34</v>
      </c>
      <c r="AS32">
        <v>107.34</v>
      </c>
      <c r="AT32">
        <v>107.34</v>
      </c>
      <c r="AU32">
        <v>107.34</v>
      </c>
      <c r="AV32">
        <v>107.34</v>
      </c>
      <c r="AW32">
        <v>107.34</v>
      </c>
    </row>
    <row r="33" spans="1:49" x14ac:dyDescent="0.25">
      <c r="A33" t="s">
        <v>30</v>
      </c>
      <c r="B33">
        <v>0</v>
      </c>
      <c r="C33">
        <v>0</v>
      </c>
      <c r="D33">
        <v>0</v>
      </c>
      <c r="E33">
        <v>0</v>
      </c>
      <c r="F33">
        <v>0</v>
      </c>
      <c r="G33">
        <v>0</v>
      </c>
      <c r="H33">
        <v>0</v>
      </c>
      <c r="I33">
        <v>0</v>
      </c>
      <c r="J33">
        <v>0</v>
      </c>
      <c r="K33">
        <v>0</v>
      </c>
      <c r="L33">
        <v>0</v>
      </c>
      <c r="M33">
        <v>0</v>
      </c>
      <c r="N33">
        <v>0</v>
      </c>
      <c r="O33">
        <v>0</v>
      </c>
      <c r="P33">
        <v>0</v>
      </c>
      <c r="Q33">
        <v>0</v>
      </c>
      <c r="R33">
        <v>0</v>
      </c>
      <c r="S33">
        <v>0</v>
      </c>
      <c r="T33">
        <v>107.34</v>
      </c>
      <c r="U33">
        <v>107.34</v>
      </c>
      <c r="V33">
        <v>107.34</v>
      </c>
      <c r="W33">
        <v>107.34</v>
      </c>
      <c r="X33">
        <v>107.34</v>
      </c>
      <c r="Y33">
        <v>107.34</v>
      </c>
      <c r="Z33">
        <v>107.34</v>
      </c>
      <c r="AA33">
        <v>107.34</v>
      </c>
      <c r="AB33">
        <v>107.34</v>
      </c>
      <c r="AC33">
        <v>107.34</v>
      </c>
      <c r="AD33">
        <v>107.34</v>
      </c>
      <c r="AE33">
        <v>107.34</v>
      </c>
      <c r="AF33">
        <v>107.34</v>
      </c>
      <c r="AG33">
        <v>107.34</v>
      </c>
      <c r="AH33">
        <v>107.34</v>
      </c>
      <c r="AI33">
        <v>107.34</v>
      </c>
      <c r="AJ33">
        <v>107.34</v>
      </c>
      <c r="AK33">
        <v>107.34</v>
      </c>
      <c r="AL33">
        <v>107.34</v>
      </c>
      <c r="AM33">
        <v>107.34</v>
      </c>
      <c r="AN33">
        <v>107.34</v>
      </c>
      <c r="AO33">
        <v>107.34</v>
      </c>
      <c r="AP33">
        <v>107.34</v>
      </c>
      <c r="AQ33">
        <v>107.34</v>
      </c>
      <c r="AR33">
        <v>107.34</v>
      </c>
      <c r="AS33">
        <v>107.34</v>
      </c>
      <c r="AT33">
        <v>107.34</v>
      </c>
      <c r="AU33">
        <v>107.34</v>
      </c>
      <c r="AV33">
        <v>107.34</v>
      </c>
      <c r="AW33">
        <v>107.34</v>
      </c>
    </row>
    <row r="34" spans="1:49" x14ac:dyDescent="0.25">
      <c r="A34" t="s">
        <v>33</v>
      </c>
      <c r="B34">
        <v>0</v>
      </c>
      <c r="C34">
        <v>0</v>
      </c>
      <c r="D34">
        <v>0</v>
      </c>
      <c r="E34">
        <v>0</v>
      </c>
      <c r="F34">
        <v>0</v>
      </c>
      <c r="G34">
        <v>0</v>
      </c>
      <c r="H34">
        <v>0</v>
      </c>
      <c r="I34">
        <v>0</v>
      </c>
      <c r="J34">
        <v>0</v>
      </c>
      <c r="K34">
        <v>0</v>
      </c>
      <c r="L34">
        <v>0</v>
      </c>
      <c r="M34">
        <v>0</v>
      </c>
      <c r="N34">
        <v>0</v>
      </c>
      <c r="O34">
        <v>0</v>
      </c>
      <c r="P34">
        <v>0</v>
      </c>
      <c r="Q34">
        <v>0</v>
      </c>
      <c r="R34">
        <v>0</v>
      </c>
      <c r="S34">
        <v>0</v>
      </c>
      <c r="T34">
        <v>107.34</v>
      </c>
      <c r="U34">
        <v>107.34</v>
      </c>
      <c r="V34">
        <v>107.34</v>
      </c>
      <c r="W34">
        <v>107.34</v>
      </c>
      <c r="X34">
        <v>107.34</v>
      </c>
      <c r="Y34">
        <v>107.34</v>
      </c>
      <c r="Z34">
        <v>107.34</v>
      </c>
      <c r="AA34">
        <v>107.34</v>
      </c>
      <c r="AB34">
        <v>107.34</v>
      </c>
      <c r="AC34">
        <v>107.34</v>
      </c>
      <c r="AD34">
        <v>107.34</v>
      </c>
      <c r="AE34">
        <v>107.34</v>
      </c>
      <c r="AF34">
        <v>107.34</v>
      </c>
      <c r="AG34">
        <v>107.34</v>
      </c>
      <c r="AH34">
        <v>107.34</v>
      </c>
      <c r="AI34">
        <v>107.34</v>
      </c>
      <c r="AJ34">
        <v>107.34</v>
      </c>
      <c r="AK34">
        <v>107.34</v>
      </c>
      <c r="AL34">
        <v>107.34</v>
      </c>
      <c r="AM34">
        <v>107.34</v>
      </c>
      <c r="AN34">
        <v>107.34</v>
      </c>
      <c r="AO34">
        <v>107.34</v>
      </c>
      <c r="AP34">
        <v>107.34</v>
      </c>
      <c r="AQ34">
        <v>107.34</v>
      </c>
      <c r="AR34">
        <v>107.34</v>
      </c>
      <c r="AS34">
        <v>107.34</v>
      </c>
      <c r="AT34">
        <v>107.34</v>
      </c>
      <c r="AU34">
        <v>107.34</v>
      </c>
      <c r="AV34">
        <v>107.34</v>
      </c>
      <c r="AW34">
        <v>107.34</v>
      </c>
    </row>
    <row r="35" spans="1:49" x14ac:dyDescent="0.25">
      <c r="A35" t="s">
        <v>34</v>
      </c>
      <c r="B35">
        <v>0</v>
      </c>
      <c r="C35">
        <v>0</v>
      </c>
      <c r="D35">
        <v>0</v>
      </c>
      <c r="E35">
        <v>0</v>
      </c>
      <c r="F35">
        <v>0</v>
      </c>
      <c r="G35">
        <v>0</v>
      </c>
      <c r="H35">
        <v>0</v>
      </c>
      <c r="I35">
        <v>0</v>
      </c>
      <c r="J35">
        <v>0</v>
      </c>
      <c r="K35">
        <v>0</v>
      </c>
      <c r="L35">
        <v>0</v>
      </c>
      <c r="M35">
        <v>0</v>
      </c>
      <c r="N35">
        <v>0</v>
      </c>
      <c r="O35">
        <v>0</v>
      </c>
      <c r="P35">
        <v>0</v>
      </c>
      <c r="Q35">
        <v>0</v>
      </c>
      <c r="R35">
        <v>0</v>
      </c>
      <c r="S35">
        <v>0</v>
      </c>
      <c r="T35">
        <v>107.34</v>
      </c>
      <c r="U35">
        <v>107.34</v>
      </c>
      <c r="V35">
        <v>107.34</v>
      </c>
      <c r="W35">
        <v>107.34</v>
      </c>
      <c r="X35">
        <v>107.34</v>
      </c>
      <c r="Y35">
        <v>107.34</v>
      </c>
      <c r="Z35">
        <v>107.34</v>
      </c>
      <c r="AA35">
        <v>107.34</v>
      </c>
      <c r="AB35">
        <v>107.34</v>
      </c>
      <c r="AC35">
        <v>107.34</v>
      </c>
      <c r="AD35">
        <v>107.34</v>
      </c>
      <c r="AE35">
        <v>107.34</v>
      </c>
      <c r="AF35">
        <v>107.34</v>
      </c>
      <c r="AG35">
        <v>107.34</v>
      </c>
      <c r="AH35">
        <v>107.34</v>
      </c>
      <c r="AI35">
        <v>107.34</v>
      </c>
      <c r="AJ35">
        <v>107.34</v>
      </c>
      <c r="AK35">
        <v>107.34</v>
      </c>
      <c r="AL35">
        <v>107.34</v>
      </c>
      <c r="AM35">
        <v>107.34</v>
      </c>
      <c r="AN35">
        <v>107.34</v>
      </c>
      <c r="AO35">
        <v>107.34</v>
      </c>
      <c r="AP35">
        <v>107.34</v>
      </c>
      <c r="AQ35">
        <v>107.34</v>
      </c>
      <c r="AR35">
        <v>107.34</v>
      </c>
      <c r="AS35">
        <v>107.34</v>
      </c>
      <c r="AT35">
        <v>107.34</v>
      </c>
      <c r="AU35">
        <v>107.34</v>
      </c>
      <c r="AV35">
        <v>107.34</v>
      </c>
      <c r="AW35">
        <v>107.34</v>
      </c>
    </row>
    <row r="36" spans="1:49" x14ac:dyDescent="0.25">
      <c r="A36" t="s">
        <v>35</v>
      </c>
      <c r="B36">
        <v>0</v>
      </c>
      <c r="C36">
        <v>0</v>
      </c>
      <c r="D36">
        <v>0</v>
      </c>
      <c r="E36">
        <v>0</v>
      </c>
      <c r="F36">
        <v>0</v>
      </c>
      <c r="G36">
        <v>0</v>
      </c>
      <c r="H36">
        <v>0</v>
      </c>
      <c r="I36">
        <v>0</v>
      </c>
      <c r="J36">
        <v>0</v>
      </c>
      <c r="K36">
        <v>0</v>
      </c>
      <c r="L36">
        <v>0</v>
      </c>
      <c r="M36">
        <v>0</v>
      </c>
      <c r="N36">
        <v>0</v>
      </c>
      <c r="O36">
        <v>0</v>
      </c>
      <c r="P36">
        <v>0</v>
      </c>
      <c r="Q36">
        <v>0</v>
      </c>
      <c r="R36">
        <v>0</v>
      </c>
      <c r="S36">
        <v>0</v>
      </c>
      <c r="T36">
        <v>107.34</v>
      </c>
      <c r="U36">
        <v>107.34</v>
      </c>
      <c r="V36">
        <v>107.34</v>
      </c>
      <c r="W36">
        <v>107.34</v>
      </c>
      <c r="X36">
        <v>107.34</v>
      </c>
      <c r="Y36">
        <v>107.34</v>
      </c>
      <c r="Z36">
        <v>107.34</v>
      </c>
      <c r="AA36">
        <v>107.34</v>
      </c>
      <c r="AB36">
        <v>107.34</v>
      </c>
      <c r="AC36">
        <v>107.34</v>
      </c>
      <c r="AD36">
        <v>107.34</v>
      </c>
      <c r="AE36">
        <v>107.34</v>
      </c>
      <c r="AF36">
        <v>107.34</v>
      </c>
      <c r="AG36">
        <v>107.34</v>
      </c>
      <c r="AH36">
        <v>107.34</v>
      </c>
      <c r="AI36">
        <v>107.34</v>
      </c>
      <c r="AJ36">
        <v>107.34</v>
      </c>
      <c r="AK36">
        <v>107.34</v>
      </c>
      <c r="AL36">
        <v>107.34</v>
      </c>
      <c r="AM36">
        <v>107.34</v>
      </c>
      <c r="AN36">
        <v>107.34</v>
      </c>
      <c r="AO36">
        <v>107.34</v>
      </c>
      <c r="AP36">
        <v>107.34</v>
      </c>
      <c r="AQ36">
        <v>107.34</v>
      </c>
      <c r="AR36">
        <v>107.34</v>
      </c>
      <c r="AS36">
        <v>107.34</v>
      </c>
      <c r="AT36">
        <v>107.34</v>
      </c>
      <c r="AU36">
        <v>107.34</v>
      </c>
      <c r="AV36">
        <v>107.34</v>
      </c>
      <c r="AW36">
        <v>107.34</v>
      </c>
    </row>
    <row r="37" spans="1:49" x14ac:dyDescent="0.25">
      <c r="A37" t="s">
        <v>36</v>
      </c>
      <c r="B37">
        <v>0</v>
      </c>
      <c r="C37">
        <v>0</v>
      </c>
      <c r="D37">
        <v>0</v>
      </c>
      <c r="E37">
        <v>0</v>
      </c>
      <c r="F37">
        <v>0</v>
      </c>
      <c r="G37">
        <v>0</v>
      </c>
      <c r="H37">
        <v>0</v>
      </c>
      <c r="I37">
        <v>0</v>
      </c>
      <c r="J37">
        <v>0</v>
      </c>
      <c r="K37">
        <v>0</v>
      </c>
      <c r="L37">
        <v>0</v>
      </c>
      <c r="M37">
        <v>0</v>
      </c>
      <c r="N37">
        <v>0</v>
      </c>
      <c r="O37">
        <v>0</v>
      </c>
      <c r="P37">
        <v>0</v>
      </c>
      <c r="Q37">
        <v>0</v>
      </c>
      <c r="R37">
        <v>0</v>
      </c>
      <c r="S37">
        <v>0</v>
      </c>
      <c r="T37">
        <v>107.34</v>
      </c>
      <c r="U37">
        <v>107.34</v>
      </c>
      <c r="V37">
        <v>107.34</v>
      </c>
      <c r="W37">
        <v>107.34</v>
      </c>
      <c r="X37">
        <v>107.34</v>
      </c>
      <c r="Y37">
        <v>107.34</v>
      </c>
      <c r="Z37">
        <v>107.34</v>
      </c>
      <c r="AA37">
        <v>107.34</v>
      </c>
      <c r="AB37">
        <v>107.34</v>
      </c>
      <c r="AC37">
        <v>107.34</v>
      </c>
      <c r="AD37">
        <v>107.34</v>
      </c>
      <c r="AE37">
        <v>107.34</v>
      </c>
      <c r="AF37">
        <v>107.34</v>
      </c>
      <c r="AG37">
        <v>107.34</v>
      </c>
      <c r="AH37">
        <v>107.34</v>
      </c>
      <c r="AI37">
        <v>107.34</v>
      </c>
      <c r="AJ37">
        <v>107.34</v>
      </c>
      <c r="AK37">
        <v>107.34</v>
      </c>
      <c r="AL37">
        <v>107.34</v>
      </c>
      <c r="AM37">
        <v>107.34</v>
      </c>
      <c r="AN37">
        <v>107.34</v>
      </c>
      <c r="AO37">
        <v>107.34</v>
      </c>
      <c r="AP37">
        <v>107.34</v>
      </c>
      <c r="AQ37">
        <v>107.34</v>
      </c>
      <c r="AR37">
        <v>107.34</v>
      </c>
      <c r="AS37">
        <v>107.34</v>
      </c>
      <c r="AT37">
        <v>107.34</v>
      </c>
      <c r="AU37">
        <v>107.34</v>
      </c>
      <c r="AV37">
        <v>107.34</v>
      </c>
      <c r="AW37">
        <v>107.34</v>
      </c>
    </row>
    <row r="38" spans="1:49" x14ac:dyDescent="0.25">
      <c r="A38" t="s">
        <v>37</v>
      </c>
      <c r="B38">
        <v>0</v>
      </c>
      <c r="C38">
        <v>0</v>
      </c>
      <c r="D38">
        <v>0</v>
      </c>
      <c r="E38">
        <v>0</v>
      </c>
      <c r="F38">
        <v>0</v>
      </c>
      <c r="G38">
        <v>0</v>
      </c>
      <c r="H38">
        <v>0</v>
      </c>
      <c r="I38">
        <v>0</v>
      </c>
      <c r="J38">
        <v>0</v>
      </c>
      <c r="K38">
        <v>0</v>
      </c>
      <c r="L38">
        <v>0</v>
      </c>
      <c r="M38">
        <v>0</v>
      </c>
      <c r="N38">
        <v>0</v>
      </c>
      <c r="O38">
        <v>0</v>
      </c>
      <c r="P38">
        <v>0</v>
      </c>
      <c r="Q38">
        <v>0</v>
      </c>
      <c r="R38">
        <v>0</v>
      </c>
      <c r="S38">
        <v>0</v>
      </c>
      <c r="T38">
        <v>107.34</v>
      </c>
      <c r="U38">
        <v>107.34</v>
      </c>
      <c r="V38">
        <v>107.34</v>
      </c>
      <c r="W38">
        <v>107.34</v>
      </c>
      <c r="X38">
        <v>107.34</v>
      </c>
      <c r="Y38">
        <v>107.34</v>
      </c>
      <c r="Z38">
        <v>107.34</v>
      </c>
      <c r="AA38">
        <v>107.34</v>
      </c>
      <c r="AB38">
        <v>107.34</v>
      </c>
      <c r="AC38">
        <v>107.34</v>
      </c>
      <c r="AD38">
        <v>107.34</v>
      </c>
      <c r="AE38">
        <v>107.34</v>
      </c>
      <c r="AF38">
        <v>107.34</v>
      </c>
      <c r="AG38">
        <v>107.34</v>
      </c>
      <c r="AH38">
        <v>107.34</v>
      </c>
      <c r="AI38">
        <v>107.34</v>
      </c>
      <c r="AJ38">
        <v>107.34</v>
      </c>
      <c r="AK38">
        <v>107.34</v>
      </c>
      <c r="AL38">
        <v>107.34</v>
      </c>
      <c r="AM38">
        <v>107.34</v>
      </c>
      <c r="AN38">
        <v>107.34</v>
      </c>
      <c r="AO38">
        <v>107.34</v>
      </c>
      <c r="AP38">
        <v>107.34</v>
      </c>
      <c r="AQ38">
        <v>107.34</v>
      </c>
      <c r="AR38">
        <v>107.34</v>
      </c>
      <c r="AS38">
        <v>107.34</v>
      </c>
      <c r="AT38">
        <v>107.34</v>
      </c>
      <c r="AU38">
        <v>107.34</v>
      </c>
      <c r="AV38">
        <v>107.34</v>
      </c>
      <c r="AW38">
        <v>107.34</v>
      </c>
    </row>
    <row r="39" spans="1:49" x14ac:dyDescent="0.25">
      <c r="A39" t="s">
        <v>38</v>
      </c>
      <c r="B39">
        <v>0</v>
      </c>
      <c r="C39">
        <v>0</v>
      </c>
      <c r="D39">
        <v>0</v>
      </c>
      <c r="E39">
        <v>0</v>
      </c>
      <c r="F39">
        <v>0</v>
      </c>
      <c r="G39">
        <v>0</v>
      </c>
      <c r="H39">
        <v>0</v>
      </c>
      <c r="I39">
        <v>0</v>
      </c>
      <c r="J39">
        <v>0</v>
      </c>
      <c r="K39">
        <v>0</v>
      </c>
      <c r="L39">
        <v>0</v>
      </c>
      <c r="M39">
        <v>0</v>
      </c>
      <c r="N39">
        <v>0</v>
      </c>
      <c r="O39">
        <v>0</v>
      </c>
      <c r="P39">
        <v>0</v>
      </c>
      <c r="Q39">
        <v>0</v>
      </c>
      <c r="R39">
        <v>0</v>
      </c>
      <c r="S39">
        <v>0</v>
      </c>
      <c r="T39">
        <v>107.34</v>
      </c>
      <c r="U39">
        <v>107.34</v>
      </c>
      <c r="V39">
        <v>107.34</v>
      </c>
      <c r="W39">
        <v>107.34</v>
      </c>
      <c r="X39">
        <v>107.34</v>
      </c>
      <c r="Y39">
        <v>107.34</v>
      </c>
      <c r="Z39">
        <v>107.34</v>
      </c>
      <c r="AA39">
        <v>107.34</v>
      </c>
      <c r="AB39">
        <v>107.34</v>
      </c>
      <c r="AC39">
        <v>107.34</v>
      </c>
      <c r="AD39">
        <v>107.34</v>
      </c>
      <c r="AE39">
        <v>107.34</v>
      </c>
      <c r="AF39">
        <v>107.34</v>
      </c>
      <c r="AG39">
        <v>107.34</v>
      </c>
      <c r="AH39">
        <v>107.34</v>
      </c>
      <c r="AI39">
        <v>107.34</v>
      </c>
      <c r="AJ39">
        <v>107.34</v>
      </c>
      <c r="AK39">
        <v>107.34</v>
      </c>
      <c r="AL39">
        <v>107.34</v>
      </c>
      <c r="AM39">
        <v>107.34</v>
      </c>
      <c r="AN39">
        <v>107.34</v>
      </c>
      <c r="AO39">
        <v>107.34</v>
      </c>
      <c r="AP39">
        <v>107.34</v>
      </c>
      <c r="AQ39">
        <v>107.34</v>
      </c>
      <c r="AR39">
        <v>107.34</v>
      </c>
      <c r="AS39">
        <v>107.34</v>
      </c>
      <c r="AT39">
        <v>107.34</v>
      </c>
      <c r="AU39">
        <v>107.34</v>
      </c>
      <c r="AV39">
        <v>107.34</v>
      </c>
      <c r="AW39">
        <v>107.34</v>
      </c>
    </row>
    <row r="40" spans="1:49" x14ac:dyDescent="0.25">
      <c r="A40" t="s">
        <v>39</v>
      </c>
      <c r="B40">
        <v>0</v>
      </c>
      <c r="C40">
        <v>0</v>
      </c>
      <c r="D40">
        <v>0</v>
      </c>
      <c r="E40">
        <v>0</v>
      </c>
      <c r="F40">
        <v>0</v>
      </c>
      <c r="G40">
        <v>0</v>
      </c>
      <c r="H40">
        <v>0</v>
      </c>
      <c r="I40">
        <v>0</v>
      </c>
      <c r="J40">
        <v>0</v>
      </c>
      <c r="K40">
        <v>0</v>
      </c>
      <c r="L40">
        <v>0</v>
      </c>
      <c r="M40">
        <v>0</v>
      </c>
      <c r="N40">
        <v>0</v>
      </c>
      <c r="O40">
        <v>0</v>
      </c>
      <c r="P40">
        <v>0</v>
      </c>
      <c r="Q40">
        <v>0</v>
      </c>
      <c r="R40">
        <v>0</v>
      </c>
      <c r="S40">
        <v>0</v>
      </c>
      <c r="T40">
        <v>107.34</v>
      </c>
      <c r="U40">
        <v>107.34</v>
      </c>
      <c r="V40">
        <v>107.34</v>
      </c>
      <c r="W40">
        <v>107.34</v>
      </c>
      <c r="X40">
        <v>107.34</v>
      </c>
      <c r="Y40">
        <v>107.34</v>
      </c>
      <c r="Z40">
        <v>107.34</v>
      </c>
      <c r="AA40">
        <v>107.34</v>
      </c>
      <c r="AB40">
        <v>107.34</v>
      </c>
      <c r="AC40">
        <v>107.34</v>
      </c>
      <c r="AD40">
        <v>107.34</v>
      </c>
      <c r="AE40">
        <v>107.34</v>
      </c>
      <c r="AF40">
        <v>107.34</v>
      </c>
      <c r="AG40">
        <v>107.34</v>
      </c>
      <c r="AH40">
        <v>107.34</v>
      </c>
      <c r="AI40">
        <v>107.34</v>
      </c>
      <c r="AJ40">
        <v>107.34</v>
      </c>
      <c r="AK40">
        <v>107.34</v>
      </c>
      <c r="AL40">
        <v>107.34</v>
      </c>
      <c r="AM40">
        <v>107.34</v>
      </c>
      <c r="AN40">
        <v>107.34</v>
      </c>
      <c r="AO40">
        <v>107.34</v>
      </c>
      <c r="AP40">
        <v>107.34</v>
      </c>
      <c r="AQ40">
        <v>107.34</v>
      </c>
      <c r="AR40">
        <v>107.34</v>
      </c>
      <c r="AS40">
        <v>107.34</v>
      </c>
      <c r="AT40">
        <v>107.34</v>
      </c>
      <c r="AU40">
        <v>107.34</v>
      </c>
      <c r="AV40">
        <v>107.34</v>
      </c>
      <c r="AW40">
        <v>107.34</v>
      </c>
    </row>
    <row r="41" spans="1:49" x14ac:dyDescent="0.25">
      <c r="A41" t="s">
        <v>40</v>
      </c>
      <c r="B41">
        <v>0</v>
      </c>
      <c r="C41">
        <v>0</v>
      </c>
      <c r="D41">
        <v>0</v>
      </c>
      <c r="E41">
        <v>0</v>
      </c>
      <c r="F41">
        <v>0</v>
      </c>
      <c r="G41">
        <v>0</v>
      </c>
      <c r="H41">
        <v>0</v>
      </c>
      <c r="I41">
        <v>0</v>
      </c>
      <c r="J41">
        <v>0</v>
      </c>
      <c r="K41">
        <v>0</v>
      </c>
      <c r="L41">
        <v>0</v>
      </c>
      <c r="M41">
        <v>0</v>
      </c>
      <c r="N41">
        <v>0</v>
      </c>
      <c r="O41">
        <v>0</v>
      </c>
      <c r="P41">
        <v>0</v>
      </c>
      <c r="Q41">
        <v>0</v>
      </c>
      <c r="R41">
        <v>0</v>
      </c>
      <c r="S41">
        <v>0</v>
      </c>
      <c r="T41">
        <v>107.34</v>
      </c>
      <c r="U41">
        <v>107.34</v>
      </c>
      <c r="V41">
        <v>107.34</v>
      </c>
      <c r="W41">
        <v>107.34</v>
      </c>
      <c r="X41">
        <v>107.34</v>
      </c>
      <c r="Y41">
        <v>107.34</v>
      </c>
      <c r="Z41">
        <v>107.34</v>
      </c>
      <c r="AA41">
        <v>107.34</v>
      </c>
      <c r="AB41">
        <v>107.34</v>
      </c>
      <c r="AC41">
        <v>107.34</v>
      </c>
      <c r="AD41">
        <v>107.34</v>
      </c>
      <c r="AE41">
        <v>107.34</v>
      </c>
      <c r="AF41">
        <v>107.34</v>
      </c>
      <c r="AG41">
        <v>107.34</v>
      </c>
      <c r="AH41">
        <v>107.34</v>
      </c>
      <c r="AI41">
        <v>107.34</v>
      </c>
      <c r="AJ41">
        <v>107.34</v>
      </c>
      <c r="AK41">
        <v>107.34</v>
      </c>
      <c r="AL41">
        <v>107.34</v>
      </c>
      <c r="AM41">
        <v>107.34</v>
      </c>
      <c r="AN41">
        <v>107.34</v>
      </c>
      <c r="AO41">
        <v>107.34</v>
      </c>
      <c r="AP41">
        <v>107.34</v>
      </c>
      <c r="AQ41">
        <v>107.34</v>
      </c>
      <c r="AR41">
        <v>107.34</v>
      </c>
      <c r="AS41">
        <v>107.34</v>
      </c>
      <c r="AT41">
        <v>107.34</v>
      </c>
      <c r="AU41">
        <v>107.34</v>
      </c>
      <c r="AV41">
        <v>107.34</v>
      </c>
      <c r="AW41">
        <v>107.34</v>
      </c>
    </row>
    <row r="42" spans="1:49" x14ac:dyDescent="0.25">
      <c r="A42" t="s">
        <v>41</v>
      </c>
      <c r="B42">
        <v>0</v>
      </c>
      <c r="C42">
        <v>0</v>
      </c>
      <c r="D42">
        <v>0</v>
      </c>
      <c r="E42">
        <v>0</v>
      </c>
      <c r="F42">
        <v>0</v>
      </c>
      <c r="G42">
        <v>0</v>
      </c>
      <c r="H42">
        <v>0</v>
      </c>
      <c r="I42">
        <v>0</v>
      </c>
      <c r="J42">
        <v>0</v>
      </c>
      <c r="K42">
        <v>0</v>
      </c>
      <c r="L42">
        <v>0</v>
      </c>
      <c r="M42">
        <v>0</v>
      </c>
      <c r="N42">
        <v>0</v>
      </c>
      <c r="O42">
        <v>0</v>
      </c>
      <c r="P42">
        <v>0</v>
      </c>
      <c r="Q42">
        <v>0</v>
      </c>
      <c r="R42">
        <v>0</v>
      </c>
      <c r="S42">
        <v>0</v>
      </c>
      <c r="T42">
        <v>107.34</v>
      </c>
      <c r="U42">
        <v>107.34</v>
      </c>
      <c r="V42">
        <v>107.34</v>
      </c>
      <c r="W42">
        <v>107.34</v>
      </c>
      <c r="X42">
        <v>107.34</v>
      </c>
      <c r="Y42">
        <v>107.34</v>
      </c>
      <c r="Z42">
        <v>107.34</v>
      </c>
      <c r="AA42">
        <v>107.34</v>
      </c>
      <c r="AB42">
        <v>107.34</v>
      </c>
      <c r="AC42">
        <v>107.34</v>
      </c>
      <c r="AD42">
        <v>107.34</v>
      </c>
      <c r="AE42">
        <v>107.34</v>
      </c>
      <c r="AF42">
        <v>107.34</v>
      </c>
      <c r="AG42">
        <v>107.34</v>
      </c>
      <c r="AH42">
        <v>107.34</v>
      </c>
      <c r="AI42">
        <v>107.34</v>
      </c>
      <c r="AJ42">
        <v>107.34</v>
      </c>
      <c r="AK42">
        <v>107.34</v>
      </c>
      <c r="AL42">
        <v>107.34</v>
      </c>
      <c r="AM42">
        <v>107.34</v>
      </c>
      <c r="AN42">
        <v>107.34</v>
      </c>
      <c r="AO42">
        <v>107.34</v>
      </c>
      <c r="AP42">
        <v>107.34</v>
      </c>
      <c r="AQ42">
        <v>107.34</v>
      </c>
      <c r="AR42">
        <v>107.34</v>
      </c>
      <c r="AS42">
        <v>107.34</v>
      </c>
      <c r="AT42">
        <v>107.34</v>
      </c>
      <c r="AU42">
        <v>107.34</v>
      </c>
      <c r="AV42">
        <v>107.34</v>
      </c>
      <c r="AW42">
        <v>107.34</v>
      </c>
    </row>
    <row r="43" spans="1:49" x14ac:dyDescent="0.25">
      <c r="A43" t="s">
        <v>42</v>
      </c>
      <c r="B43">
        <v>0</v>
      </c>
      <c r="C43">
        <v>0</v>
      </c>
      <c r="D43">
        <v>0</v>
      </c>
      <c r="E43">
        <v>0</v>
      </c>
      <c r="F43">
        <v>0</v>
      </c>
      <c r="G43">
        <v>0</v>
      </c>
      <c r="H43">
        <v>0</v>
      </c>
      <c r="I43">
        <v>0</v>
      </c>
      <c r="J43">
        <v>0</v>
      </c>
      <c r="K43">
        <v>0</v>
      </c>
      <c r="L43">
        <v>0</v>
      </c>
      <c r="M43">
        <v>0</v>
      </c>
      <c r="N43">
        <v>0</v>
      </c>
      <c r="O43">
        <v>0</v>
      </c>
      <c r="P43">
        <v>0</v>
      </c>
      <c r="Q43">
        <v>0</v>
      </c>
      <c r="R43">
        <v>0</v>
      </c>
      <c r="S43">
        <v>0</v>
      </c>
      <c r="T43">
        <v>107.34</v>
      </c>
      <c r="U43">
        <v>107.34</v>
      </c>
      <c r="V43">
        <v>107.34</v>
      </c>
      <c r="W43">
        <v>107.34</v>
      </c>
      <c r="X43">
        <v>107.34</v>
      </c>
      <c r="Y43">
        <v>107.34</v>
      </c>
      <c r="Z43">
        <v>107.34</v>
      </c>
      <c r="AA43">
        <v>107.34</v>
      </c>
      <c r="AB43">
        <v>107.34</v>
      </c>
      <c r="AC43">
        <v>107.34</v>
      </c>
      <c r="AD43">
        <v>107.34</v>
      </c>
      <c r="AE43">
        <v>107.34</v>
      </c>
      <c r="AF43">
        <v>107.34</v>
      </c>
      <c r="AG43">
        <v>107.34</v>
      </c>
      <c r="AH43">
        <v>107.34</v>
      </c>
      <c r="AI43">
        <v>107.34</v>
      </c>
      <c r="AJ43">
        <v>107.34</v>
      </c>
      <c r="AK43">
        <v>107.34</v>
      </c>
      <c r="AL43">
        <v>107.34</v>
      </c>
      <c r="AM43">
        <v>107.34</v>
      </c>
      <c r="AN43">
        <v>107.34</v>
      </c>
      <c r="AO43">
        <v>107.34</v>
      </c>
      <c r="AP43">
        <v>107.34</v>
      </c>
      <c r="AQ43">
        <v>107.34</v>
      </c>
      <c r="AR43">
        <v>107.34</v>
      </c>
      <c r="AS43">
        <v>107.34</v>
      </c>
      <c r="AT43">
        <v>107.34</v>
      </c>
      <c r="AU43">
        <v>107.34</v>
      </c>
      <c r="AV43">
        <v>107.34</v>
      </c>
      <c r="AW43">
        <v>107.34</v>
      </c>
    </row>
    <row r="44" spans="1:49" x14ac:dyDescent="0.25">
      <c r="A44" t="s">
        <v>43</v>
      </c>
      <c r="B44">
        <v>0</v>
      </c>
      <c r="C44">
        <v>0</v>
      </c>
      <c r="D44">
        <v>0</v>
      </c>
      <c r="E44">
        <v>0</v>
      </c>
      <c r="F44">
        <v>0</v>
      </c>
      <c r="G44">
        <v>0</v>
      </c>
      <c r="H44">
        <v>0</v>
      </c>
      <c r="I44">
        <v>0</v>
      </c>
      <c r="J44">
        <v>0</v>
      </c>
      <c r="K44">
        <v>0</v>
      </c>
      <c r="L44">
        <v>0</v>
      </c>
      <c r="M44">
        <v>0</v>
      </c>
      <c r="N44">
        <v>0</v>
      </c>
      <c r="O44">
        <v>0</v>
      </c>
      <c r="P44">
        <v>0</v>
      </c>
      <c r="Q44">
        <v>0</v>
      </c>
      <c r="R44">
        <v>0</v>
      </c>
      <c r="S44">
        <v>0</v>
      </c>
      <c r="T44">
        <v>107.34</v>
      </c>
      <c r="U44">
        <v>107.34</v>
      </c>
      <c r="V44">
        <v>107.34</v>
      </c>
      <c r="W44">
        <v>107.34</v>
      </c>
      <c r="X44">
        <v>107.34</v>
      </c>
      <c r="Y44">
        <v>107.34</v>
      </c>
      <c r="Z44">
        <v>107.34</v>
      </c>
      <c r="AA44">
        <v>107.34</v>
      </c>
      <c r="AB44">
        <v>107.34</v>
      </c>
      <c r="AC44">
        <v>107.34</v>
      </c>
      <c r="AD44">
        <v>107.34</v>
      </c>
      <c r="AE44">
        <v>107.34</v>
      </c>
      <c r="AF44">
        <v>107.34</v>
      </c>
      <c r="AG44">
        <v>107.34</v>
      </c>
      <c r="AH44">
        <v>107.34</v>
      </c>
      <c r="AI44">
        <v>107.34</v>
      </c>
      <c r="AJ44">
        <v>107.34</v>
      </c>
      <c r="AK44">
        <v>107.34</v>
      </c>
      <c r="AL44">
        <v>107.34</v>
      </c>
      <c r="AM44">
        <v>107.34</v>
      </c>
      <c r="AN44">
        <v>107.34</v>
      </c>
      <c r="AO44">
        <v>107.34</v>
      </c>
      <c r="AP44">
        <v>107.34</v>
      </c>
      <c r="AQ44">
        <v>107.34</v>
      </c>
      <c r="AR44">
        <v>107.34</v>
      </c>
      <c r="AS44">
        <v>107.34</v>
      </c>
      <c r="AT44">
        <v>107.34</v>
      </c>
      <c r="AU44">
        <v>107.34</v>
      </c>
      <c r="AV44">
        <v>107.34</v>
      </c>
      <c r="AW44">
        <v>107.34</v>
      </c>
    </row>
    <row r="45" spans="1:49" x14ac:dyDescent="0.25">
      <c r="A45" t="s">
        <v>44</v>
      </c>
      <c r="B45">
        <v>0</v>
      </c>
      <c r="C45">
        <v>0</v>
      </c>
      <c r="D45">
        <v>0</v>
      </c>
      <c r="E45">
        <v>0</v>
      </c>
      <c r="F45">
        <v>0</v>
      </c>
      <c r="G45">
        <v>0</v>
      </c>
      <c r="H45">
        <v>0</v>
      </c>
      <c r="I45">
        <v>0</v>
      </c>
      <c r="J45">
        <v>0</v>
      </c>
      <c r="K45">
        <v>0</v>
      </c>
      <c r="L45">
        <v>0</v>
      </c>
      <c r="M45">
        <v>0</v>
      </c>
      <c r="N45">
        <v>0</v>
      </c>
      <c r="O45">
        <v>0</v>
      </c>
      <c r="P45">
        <v>0</v>
      </c>
      <c r="Q45">
        <v>0</v>
      </c>
      <c r="R45">
        <v>0</v>
      </c>
      <c r="S45">
        <v>0</v>
      </c>
      <c r="T45" s="3">
        <v>107.34</v>
      </c>
      <c r="U45" s="3">
        <v>107.34</v>
      </c>
      <c r="V45" s="3">
        <v>107.34</v>
      </c>
      <c r="W45" s="3">
        <v>107.34</v>
      </c>
      <c r="X45" s="3">
        <v>107.34</v>
      </c>
      <c r="Y45" s="3">
        <v>107.34</v>
      </c>
      <c r="Z45" s="3">
        <v>107.34</v>
      </c>
      <c r="AA45" s="3">
        <v>107.34</v>
      </c>
      <c r="AB45" s="3">
        <v>107.34</v>
      </c>
      <c r="AC45" s="3">
        <v>107.34</v>
      </c>
      <c r="AD45" s="3">
        <v>107.34</v>
      </c>
      <c r="AE45" s="3">
        <v>107.34</v>
      </c>
      <c r="AF45" s="3">
        <v>107.34</v>
      </c>
      <c r="AG45" s="3">
        <v>107.34</v>
      </c>
      <c r="AH45" s="3">
        <v>107.34</v>
      </c>
      <c r="AI45" s="3">
        <v>107.34</v>
      </c>
      <c r="AJ45" s="3">
        <v>107.34</v>
      </c>
      <c r="AK45" s="3">
        <v>107.34</v>
      </c>
      <c r="AL45" s="3">
        <v>107.34</v>
      </c>
      <c r="AM45" s="3">
        <v>107.34</v>
      </c>
      <c r="AN45" s="3">
        <v>107.34</v>
      </c>
      <c r="AO45" s="3">
        <v>107.34</v>
      </c>
      <c r="AP45" s="3">
        <v>107.34</v>
      </c>
      <c r="AQ45" s="3">
        <v>107.34</v>
      </c>
      <c r="AR45" s="3">
        <v>107.34</v>
      </c>
      <c r="AS45" s="3">
        <v>107.34</v>
      </c>
      <c r="AT45" s="3">
        <v>107.34</v>
      </c>
      <c r="AU45" s="3">
        <v>107.34</v>
      </c>
      <c r="AV45" s="3">
        <v>107.34</v>
      </c>
      <c r="AW45" s="3">
        <v>107.34</v>
      </c>
    </row>
    <row r="46" spans="1:49" x14ac:dyDescent="0.25">
      <c r="A46" t="s">
        <v>45</v>
      </c>
      <c r="B46">
        <v>0</v>
      </c>
      <c r="C46">
        <v>0</v>
      </c>
      <c r="D46">
        <v>0</v>
      </c>
      <c r="E46">
        <v>0</v>
      </c>
      <c r="F46">
        <v>0</v>
      </c>
      <c r="G46">
        <v>0</v>
      </c>
      <c r="H46">
        <v>0</v>
      </c>
      <c r="I46">
        <v>0</v>
      </c>
      <c r="J46">
        <v>0</v>
      </c>
      <c r="K46">
        <v>0</v>
      </c>
      <c r="L46">
        <v>0</v>
      </c>
      <c r="M46">
        <v>0</v>
      </c>
      <c r="N46">
        <v>0</v>
      </c>
      <c r="O46">
        <v>0</v>
      </c>
      <c r="P46">
        <v>0</v>
      </c>
      <c r="Q46">
        <v>0</v>
      </c>
      <c r="R46">
        <v>0</v>
      </c>
      <c r="S46">
        <v>0</v>
      </c>
      <c r="T46" s="3">
        <v>107.34</v>
      </c>
      <c r="U46" s="3">
        <v>107.34</v>
      </c>
      <c r="V46" s="3">
        <v>107.34</v>
      </c>
      <c r="W46" s="3">
        <v>107.34</v>
      </c>
      <c r="X46" s="3">
        <v>107.34</v>
      </c>
      <c r="Y46" s="3">
        <v>107.34</v>
      </c>
      <c r="Z46" s="3">
        <v>107.34</v>
      </c>
      <c r="AA46" s="3">
        <v>107.34</v>
      </c>
      <c r="AB46" s="3">
        <v>107.34</v>
      </c>
      <c r="AC46" s="3">
        <v>107.34</v>
      </c>
      <c r="AD46" s="3">
        <v>107.34</v>
      </c>
      <c r="AE46" s="3">
        <v>107.34</v>
      </c>
      <c r="AF46" s="3">
        <v>107.34</v>
      </c>
      <c r="AG46" s="3">
        <v>107.34</v>
      </c>
      <c r="AH46" s="3">
        <v>107.34</v>
      </c>
      <c r="AI46" s="3">
        <v>107.34</v>
      </c>
      <c r="AJ46" s="3">
        <v>107.34</v>
      </c>
      <c r="AK46" s="3">
        <v>107.34</v>
      </c>
      <c r="AL46" s="3">
        <v>107.34</v>
      </c>
      <c r="AM46" s="3">
        <v>107.34</v>
      </c>
      <c r="AN46" s="3">
        <v>107.34</v>
      </c>
      <c r="AO46" s="3">
        <v>107.34</v>
      </c>
      <c r="AP46" s="3">
        <v>107.34</v>
      </c>
      <c r="AQ46" s="3">
        <v>107.34</v>
      </c>
      <c r="AR46" s="3">
        <v>107.34</v>
      </c>
      <c r="AS46" s="3">
        <v>107.34</v>
      </c>
      <c r="AT46" s="3">
        <v>107.34</v>
      </c>
      <c r="AU46" s="3">
        <v>107.34</v>
      </c>
      <c r="AV46" s="3">
        <v>107.34</v>
      </c>
      <c r="AW46" s="3">
        <v>107.34</v>
      </c>
    </row>
    <row r="47" spans="1:49" x14ac:dyDescent="0.25">
      <c r="A47" t="s">
        <v>46</v>
      </c>
      <c r="B47">
        <v>0</v>
      </c>
      <c r="C47">
        <v>0</v>
      </c>
      <c r="D47">
        <v>0</v>
      </c>
      <c r="E47">
        <v>0</v>
      </c>
      <c r="F47">
        <v>0</v>
      </c>
      <c r="G47">
        <v>0</v>
      </c>
      <c r="H47">
        <v>0</v>
      </c>
      <c r="I47">
        <v>0</v>
      </c>
      <c r="J47">
        <v>0</v>
      </c>
      <c r="K47">
        <v>0</v>
      </c>
      <c r="L47">
        <v>0</v>
      </c>
      <c r="M47">
        <v>0</v>
      </c>
      <c r="N47">
        <v>0</v>
      </c>
      <c r="O47">
        <v>0</v>
      </c>
      <c r="P47">
        <v>0</v>
      </c>
      <c r="Q47">
        <v>0</v>
      </c>
      <c r="R47">
        <v>0</v>
      </c>
      <c r="S47">
        <v>0</v>
      </c>
      <c r="T47" s="3">
        <v>107.34</v>
      </c>
      <c r="U47" s="3">
        <v>107.34</v>
      </c>
      <c r="V47" s="3">
        <v>107.34</v>
      </c>
      <c r="W47" s="3">
        <v>107.34</v>
      </c>
      <c r="X47" s="3">
        <v>107.34</v>
      </c>
      <c r="Y47" s="3">
        <v>107.34</v>
      </c>
      <c r="Z47" s="3">
        <v>107.34</v>
      </c>
      <c r="AA47" s="3">
        <v>107.34</v>
      </c>
      <c r="AB47" s="3">
        <v>107.34</v>
      </c>
      <c r="AC47" s="3">
        <v>107.34</v>
      </c>
      <c r="AD47" s="3">
        <v>107.34</v>
      </c>
      <c r="AE47" s="3">
        <v>107.34</v>
      </c>
      <c r="AF47" s="3">
        <v>107.34</v>
      </c>
      <c r="AG47" s="3">
        <v>107.34</v>
      </c>
      <c r="AH47" s="3">
        <v>107.34</v>
      </c>
      <c r="AI47" s="3">
        <v>107.34</v>
      </c>
      <c r="AJ47" s="3">
        <v>107.34</v>
      </c>
      <c r="AK47" s="3">
        <v>107.34</v>
      </c>
      <c r="AL47" s="3">
        <v>107.34</v>
      </c>
      <c r="AM47" s="3">
        <v>107.34</v>
      </c>
      <c r="AN47" s="3">
        <v>107.34</v>
      </c>
      <c r="AO47" s="3">
        <v>107.34</v>
      </c>
      <c r="AP47" s="3">
        <v>107.34</v>
      </c>
      <c r="AQ47" s="3">
        <v>107.34</v>
      </c>
      <c r="AR47" s="3">
        <v>107.34</v>
      </c>
      <c r="AS47" s="3">
        <v>107.34</v>
      </c>
      <c r="AT47" s="3">
        <v>107.34</v>
      </c>
      <c r="AU47" s="3">
        <v>107.34</v>
      </c>
      <c r="AV47" s="3">
        <v>107.34</v>
      </c>
      <c r="AW47" s="3">
        <v>107.34</v>
      </c>
    </row>
    <row r="48" spans="1:49" x14ac:dyDescent="0.25">
      <c r="A48" t="s">
        <v>47</v>
      </c>
      <c r="B48">
        <v>0</v>
      </c>
      <c r="C48">
        <v>0</v>
      </c>
      <c r="D48">
        <v>0</v>
      </c>
      <c r="E48">
        <v>0</v>
      </c>
      <c r="F48">
        <v>0</v>
      </c>
      <c r="G48">
        <v>0</v>
      </c>
      <c r="H48">
        <v>0</v>
      </c>
      <c r="I48">
        <v>0</v>
      </c>
      <c r="J48">
        <v>0</v>
      </c>
      <c r="K48">
        <v>0</v>
      </c>
      <c r="L48">
        <v>0</v>
      </c>
      <c r="M48">
        <v>0</v>
      </c>
      <c r="N48">
        <v>0</v>
      </c>
      <c r="O48">
        <v>0</v>
      </c>
      <c r="P48">
        <v>0</v>
      </c>
      <c r="Q48">
        <v>0</v>
      </c>
      <c r="R48">
        <v>0</v>
      </c>
      <c r="S48">
        <v>0</v>
      </c>
      <c r="T48" s="3">
        <v>107.34</v>
      </c>
      <c r="U48" s="3">
        <v>107.34</v>
      </c>
      <c r="V48" s="3">
        <v>107.34</v>
      </c>
      <c r="W48" s="3">
        <v>107.34</v>
      </c>
      <c r="X48" s="3">
        <v>107.34</v>
      </c>
      <c r="Y48" s="3">
        <v>107.34</v>
      </c>
      <c r="Z48" s="3">
        <v>107.34</v>
      </c>
      <c r="AA48" s="3">
        <v>107.34</v>
      </c>
      <c r="AB48" s="3">
        <v>107.34</v>
      </c>
      <c r="AC48" s="3">
        <v>107.34</v>
      </c>
      <c r="AD48" s="3">
        <v>107.34</v>
      </c>
      <c r="AE48" s="3">
        <v>107.34</v>
      </c>
      <c r="AF48" s="3">
        <v>107.34</v>
      </c>
      <c r="AG48" s="3">
        <v>107.34</v>
      </c>
      <c r="AH48" s="3">
        <v>107.34</v>
      </c>
      <c r="AI48" s="3">
        <v>107.34</v>
      </c>
      <c r="AJ48" s="3">
        <v>107.34</v>
      </c>
      <c r="AK48" s="3">
        <v>107.34</v>
      </c>
      <c r="AL48" s="3">
        <v>107.34</v>
      </c>
      <c r="AM48" s="3">
        <v>107.34</v>
      </c>
      <c r="AN48" s="3">
        <v>107.34</v>
      </c>
      <c r="AO48" s="3">
        <v>107.34</v>
      </c>
      <c r="AP48" s="3">
        <v>107.34</v>
      </c>
      <c r="AQ48" s="3">
        <v>107.34</v>
      </c>
      <c r="AR48" s="3">
        <v>107.34</v>
      </c>
      <c r="AS48" s="3">
        <v>107.34</v>
      </c>
      <c r="AT48" s="3">
        <v>107.34</v>
      </c>
      <c r="AU48" s="3">
        <v>107.34</v>
      </c>
      <c r="AV48" s="3">
        <v>107.34</v>
      </c>
      <c r="AW48" s="3">
        <v>107.34</v>
      </c>
    </row>
    <row r="49" spans="1:49" x14ac:dyDescent="0.25">
      <c r="A49" t="s">
        <v>48</v>
      </c>
      <c r="B49">
        <v>0</v>
      </c>
      <c r="C49">
        <v>0</v>
      </c>
      <c r="D49">
        <v>0</v>
      </c>
      <c r="E49">
        <v>0</v>
      </c>
      <c r="F49">
        <v>0</v>
      </c>
      <c r="G49">
        <v>0</v>
      </c>
      <c r="H49">
        <v>0</v>
      </c>
      <c r="I49">
        <v>0</v>
      </c>
      <c r="J49">
        <v>0</v>
      </c>
      <c r="K49">
        <v>0</v>
      </c>
      <c r="L49">
        <v>0</v>
      </c>
      <c r="M49">
        <v>0</v>
      </c>
      <c r="N49">
        <v>0</v>
      </c>
      <c r="O49">
        <v>0</v>
      </c>
      <c r="P49">
        <v>0</v>
      </c>
      <c r="Q49">
        <v>0</v>
      </c>
      <c r="R49">
        <v>0</v>
      </c>
      <c r="S49">
        <v>0</v>
      </c>
      <c r="T49">
        <v>107.34</v>
      </c>
      <c r="U49">
        <v>107.34</v>
      </c>
      <c r="V49">
        <v>107.34</v>
      </c>
      <c r="W49">
        <v>107.34</v>
      </c>
      <c r="X49">
        <v>107.34</v>
      </c>
      <c r="Y49">
        <v>107.34</v>
      </c>
      <c r="Z49">
        <v>107.34</v>
      </c>
      <c r="AA49">
        <v>107.34</v>
      </c>
      <c r="AB49">
        <v>107.34</v>
      </c>
      <c r="AC49">
        <v>107.34</v>
      </c>
      <c r="AD49">
        <v>107.34</v>
      </c>
      <c r="AE49">
        <v>107.34</v>
      </c>
      <c r="AF49">
        <v>107.34</v>
      </c>
      <c r="AG49">
        <v>107.34</v>
      </c>
      <c r="AH49">
        <v>107.34</v>
      </c>
      <c r="AI49">
        <v>107.34</v>
      </c>
      <c r="AJ49">
        <v>107.34</v>
      </c>
      <c r="AK49">
        <v>107.34</v>
      </c>
      <c r="AL49">
        <v>107.34</v>
      </c>
      <c r="AM49">
        <v>107.34</v>
      </c>
      <c r="AN49">
        <v>107.34</v>
      </c>
      <c r="AO49">
        <v>107.34</v>
      </c>
      <c r="AP49">
        <v>107.34</v>
      </c>
      <c r="AQ49">
        <v>107.34</v>
      </c>
      <c r="AR49">
        <v>107.34</v>
      </c>
      <c r="AS49">
        <v>107.34</v>
      </c>
      <c r="AT49">
        <v>107.34</v>
      </c>
      <c r="AU49">
        <v>107.34</v>
      </c>
      <c r="AV49">
        <v>107.34</v>
      </c>
      <c r="AW49">
        <v>107.34</v>
      </c>
    </row>
    <row r="50" spans="1:49" x14ac:dyDescent="0.25">
      <c r="A50" t="s">
        <v>49</v>
      </c>
      <c r="B50">
        <v>0</v>
      </c>
      <c r="C50">
        <v>0</v>
      </c>
      <c r="D50">
        <v>0</v>
      </c>
      <c r="E50">
        <v>0</v>
      </c>
      <c r="F50">
        <v>0</v>
      </c>
      <c r="G50">
        <v>0</v>
      </c>
      <c r="H50">
        <v>0</v>
      </c>
      <c r="I50">
        <v>0</v>
      </c>
      <c r="J50">
        <v>0</v>
      </c>
      <c r="K50">
        <v>0</v>
      </c>
      <c r="L50">
        <v>0</v>
      </c>
      <c r="M50">
        <v>0</v>
      </c>
      <c r="N50">
        <v>0</v>
      </c>
      <c r="O50">
        <v>0</v>
      </c>
      <c r="P50">
        <v>0</v>
      </c>
      <c r="Q50">
        <v>0</v>
      </c>
      <c r="R50">
        <v>0</v>
      </c>
      <c r="S50">
        <v>0</v>
      </c>
      <c r="T50">
        <v>107.34</v>
      </c>
      <c r="U50">
        <v>107.34</v>
      </c>
      <c r="V50">
        <v>107.34</v>
      </c>
      <c r="W50">
        <v>107.34</v>
      </c>
      <c r="X50">
        <v>107.34</v>
      </c>
      <c r="Y50">
        <v>107.34</v>
      </c>
      <c r="Z50">
        <v>107.34</v>
      </c>
      <c r="AA50">
        <v>107.34</v>
      </c>
      <c r="AB50">
        <v>107.34</v>
      </c>
      <c r="AC50">
        <v>107.34</v>
      </c>
      <c r="AD50">
        <v>107.34</v>
      </c>
      <c r="AE50">
        <v>107.34</v>
      </c>
      <c r="AF50">
        <v>107.34</v>
      </c>
      <c r="AG50">
        <v>107.34</v>
      </c>
      <c r="AH50">
        <v>107.34</v>
      </c>
      <c r="AI50">
        <v>107.34</v>
      </c>
      <c r="AJ50">
        <v>107.34</v>
      </c>
      <c r="AK50">
        <v>107.34</v>
      </c>
      <c r="AL50">
        <v>107.34</v>
      </c>
      <c r="AM50">
        <v>107.34</v>
      </c>
      <c r="AN50">
        <v>107.34</v>
      </c>
      <c r="AO50">
        <v>107.34</v>
      </c>
      <c r="AP50">
        <v>107.34</v>
      </c>
      <c r="AQ50">
        <v>107.34</v>
      </c>
      <c r="AR50">
        <v>107.34</v>
      </c>
      <c r="AS50">
        <v>107.34</v>
      </c>
      <c r="AT50">
        <v>107.34</v>
      </c>
      <c r="AU50">
        <v>107.34</v>
      </c>
      <c r="AV50">
        <v>107.34</v>
      </c>
      <c r="AW50">
        <v>107.34</v>
      </c>
    </row>
    <row r="51" spans="1:49" x14ac:dyDescent="0.25">
      <c r="A51" t="s">
        <v>50</v>
      </c>
      <c r="B51">
        <v>0</v>
      </c>
      <c r="C51">
        <v>0</v>
      </c>
      <c r="D51">
        <v>0</v>
      </c>
      <c r="E51">
        <v>0</v>
      </c>
      <c r="F51">
        <v>0</v>
      </c>
      <c r="G51">
        <v>0</v>
      </c>
      <c r="H51">
        <v>0</v>
      </c>
      <c r="I51">
        <v>0</v>
      </c>
      <c r="J51">
        <v>0</v>
      </c>
      <c r="K51">
        <v>0</v>
      </c>
      <c r="L51">
        <v>0</v>
      </c>
      <c r="M51">
        <v>0</v>
      </c>
      <c r="N51">
        <v>0</v>
      </c>
      <c r="O51">
        <v>0</v>
      </c>
      <c r="P51">
        <v>0</v>
      </c>
      <c r="Q51">
        <v>0</v>
      </c>
      <c r="R51">
        <v>0</v>
      </c>
      <c r="S51">
        <v>0</v>
      </c>
      <c r="T51">
        <v>107.34</v>
      </c>
      <c r="U51">
        <v>107.34</v>
      </c>
      <c r="V51">
        <v>107.34</v>
      </c>
      <c r="W51">
        <v>107.34</v>
      </c>
      <c r="X51">
        <v>107.34</v>
      </c>
      <c r="Y51">
        <v>107.34</v>
      </c>
      <c r="Z51">
        <v>107.34</v>
      </c>
      <c r="AA51">
        <v>107.34</v>
      </c>
      <c r="AB51">
        <v>107.34</v>
      </c>
      <c r="AC51">
        <v>107.34</v>
      </c>
      <c r="AD51">
        <v>107.34</v>
      </c>
      <c r="AE51">
        <v>107.34</v>
      </c>
      <c r="AF51">
        <v>107.34</v>
      </c>
      <c r="AG51">
        <v>107.34</v>
      </c>
      <c r="AH51">
        <v>107.34</v>
      </c>
      <c r="AI51">
        <v>107.34</v>
      </c>
      <c r="AJ51">
        <v>107.34</v>
      </c>
      <c r="AK51">
        <v>107.34</v>
      </c>
      <c r="AL51">
        <v>107.34</v>
      </c>
      <c r="AM51">
        <v>107.34</v>
      </c>
      <c r="AN51">
        <v>107.34</v>
      </c>
      <c r="AO51">
        <v>107.34</v>
      </c>
      <c r="AP51">
        <v>107.34</v>
      </c>
      <c r="AQ51">
        <v>107.34</v>
      </c>
      <c r="AR51">
        <v>107.34</v>
      </c>
      <c r="AS51">
        <v>107.34</v>
      </c>
      <c r="AT51">
        <v>107.34</v>
      </c>
      <c r="AU51">
        <v>107.34</v>
      </c>
      <c r="AV51">
        <v>107.34</v>
      </c>
      <c r="AW51">
        <v>107.34</v>
      </c>
    </row>
    <row r="52" spans="1:49" x14ac:dyDescent="0.25">
      <c r="A52" t="s">
        <v>51</v>
      </c>
      <c r="B52">
        <v>0</v>
      </c>
      <c r="C52">
        <v>0</v>
      </c>
      <c r="D52">
        <v>0</v>
      </c>
      <c r="E52">
        <v>0</v>
      </c>
      <c r="F52">
        <v>0</v>
      </c>
      <c r="G52">
        <v>0</v>
      </c>
      <c r="H52">
        <v>0</v>
      </c>
      <c r="I52">
        <v>0</v>
      </c>
      <c r="J52">
        <v>0</v>
      </c>
      <c r="K52">
        <v>0</v>
      </c>
      <c r="L52">
        <v>0</v>
      </c>
      <c r="M52">
        <v>0</v>
      </c>
      <c r="N52">
        <v>0</v>
      </c>
      <c r="O52">
        <v>0</v>
      </c>
      <c r="P52">
        <v>0</v>
      </c>
      <c r="Q52">
        <v>0</v>
      </c>
      <c r="R52">
        <v>0</v>
      </c>
      <c r="S52">
        <v>0</v>
      </c>
      <c r="T52">
        <v>107.34</v>
      </c>
      <c r="U52">
        <v>107.34</v>
      </c>
      <c r="V52">
        <v>107.34</v>
      </c>
      <c r="W52">
        <v>107.34</v>
      </c>
      <c r="X52">
        <v>107.34</v>
      </c>
      <c r="Y52">
        <v>107.34</v>
      </c>
      <c r="Z52">
        <v>107.34</v>
      </c>
      <c r="AA52">
        <v>107.34</v>
      </c>
      <c r="AB52">
        <v>107.34</v>
      </c>
      <c r="AC52">
        <v>107.34</v>
      </c>
      <c r="AD52">
        <v>107.34</v>
      </c>
      <c r="AE52">
        <v>107.34</v>
      </c>
      <c r="AF52">
        <v>107.34</v>
      </c>
      <c r="AG52">
        <v>107.34</v>
      </c>
      <c r="AH52">
        <v>107.34</v>
      </c>
      <c r="AI52">
        <v>107.34</v>
      </c>
      <c r="AJ52">
        <v>107.34</v>
      </c>
      <c r="AK52">
        <v>107.34</v>
      </c>
      <c r="AL52">
        <v>107.34</v>
      </c>
      <c r="AM52">
        <v>107.34</v>
      </c>
      <c r="AN52">
        <v>107.34</v>
      </c>
      <c r="AO52">
        <v>107.34</v>
      </c>
      <c r="AP52">
        <v>107.34</v>
      </c>
      <c r="AQ52">
        <v>107.34</v>
      </c>
      <c r="AR52">
        <v>107.34</v>
      </c>
      <c r="AS52">
        <v>107.34</v>
      </c>
      <c r="AT52">
        <v>107.34</v>
      </c>
      <c r="AU52">
        <v>107.34</v>
      </c>
      <c r="AV52">
        <v>107.34</v>
      </c>
      <c r="AW52">
        <v>107.34</v>
      </c>
    </row>
    <row r="53" spans="1:49" x14ac:dyDescent="0.25">
      <c r="A53" t="s">
        <v>52</v>
      </c>
      <c r="B53">
        <v>0</v>
      </c>
      <c r="C53">
        <v>0</v>
      </c>
      <c r="D53">
        <v>0</v>
      </c>
      <c r="E53">
        <v>0</v>
      </c>
      <c r="F53">
        <v>0</v>
      </c>
      <c r="G53">
        <v>0</v>
      </c>
      <c r="H53">
        <v>0</v>
      </c>
      <c r="I53">
        <v>0</v>
      </c>
      <c r="J53">
        <v>0</v>
      </c>
      <c r="K53">
        <v>0</v>
      </c>
      <c r="L53">
        <v>0</v>
      </c>
      <c r="M53">
        <v>0</v>
      </c>
      <c r="N53">
        <v>0</v>
      </c>
      <c r="O53">
        <v>0</v>
      </c>
      <c r="P53">
        <v>0</v>
      </c>
      <c r="Q53">
        <v>0</v>
      </c>
      <c r="R53">
        <v>0</v>
      </c>
      <c r="S53">
        <v>0</v>
      </c>
      <c r="T53">
        <v>107.34</v>
      </c>
      <c r="U53">
        <v>107.34</v>
      </c>
      <c r="V53">
        <v>107.34</v>
      </c>
      <c r="W53">
        <v>107.34</v>
      </c>
      <c r="X53">
        <v>107.34</v>
      </c>
      <c r="Y53">
        <v>107.34</v>
      </c>
      <c r="Z53">
        <v>107.34</v>
      </c>
      <c r="AA53">
        <v>107.34</v>
      </c>
      <c r="AB53">
        <v>107.34</v>
      </c>
      <c r="AC53">
        <v>107.34</v>
      </c>
      <c r="AD53">
        <v>107.34</v>
      </c>
      <c r="AE53">
        <v>107.34</v>
      </c>
      <c r="AF53">
        <v>107.34</v>
      </c>
      <c r="AG53">
        <v>107.34</v>
      </c>
      <c r="AH53">
        <v>107.34</v>
      </c>
      <c r="AI53">
        <v>107.34</v>
      </c>
      <c r="AJ53">
        <v>107.34</v>
      </c>
      <c r="AK53">
        <v>107.34</v>
      </c>
      <c r="AL53">
        <v>107.34</v>
      </c>
      <c r="AM53">
        <v>107.34</v>
      </c>
      <c r="AN53">
        <v>107.34</v>
      </c>
      <c r="AO53">
        <v>107.34</v>
      </c>
      <c r="AP53">
        <v>107.34</v>
      </c>
      <c r="AQ53">
        <v>107.34</v>
      </c>
      <c r="AR53">
        <v>107.34</v>
      </c>
      <c r="AS53">
        <v>107.34</v>
      </c>
      <c r="AT53">
        <v>107.34</v>
      </c>
      <c r="AU53">
        <v>107.34</v>
      </c>
      <c r="AV53">
        <v>107.34</v>
      </c>
      <c r="AW53">
        <v>107.34</v>
      </c>
    </row>
    <row r="54" spans="1:49" x14ac:dyDescent="0.25">
      <c r="A54" t="s">
        <v>53</v>
      </c>
      <c r="B54">
        <v>0</v>
      </c>
      <c r="C54">
        <v>0</v>
      </c>
      <c r="D54">
        <v>0</v>
      </c>
      <c r="E54">
        <v>0</v>
      </c>
      <c r="F54">
        <v>0</v>
      </c>
      <c r="G54">
        <v>0</v>
      </c>
      <c r="H54">
        <v>0</v>
      </c>
      <c r="I54">
        <v>0</v>
      </c>
      <c r="J54">
        <v>0</v>
      </c>
      <c r="K54">
        <v>0</v>
      </c>
      <c r="L54">
        <v>0</v>
      </c>
      <c r="M54">
        <v>0</v>
      </c>
      <c r="N54">
        <v>0</v>
      </c>
      <c r="O54">
        <v>0</v>
      </c>
      <c r="P54">
        <v>0</v>
      </c>
      <c r="Q54">
        <v>0</v>
      </c>
      <c r="R54">
        <v>0</v>
      </c>
      <c r="S54">
        <v>0</v>
      </c>
      <c r="T54">
        <v>107.34</v>
      </c>
      <c r="U54">
        <v>107.34</v>
      </c>
      <c r="V54">
        <v>107.34</v>
      </c>
      <c r="W54">
        <v>107.34</v>
      </c>
      <c r="X54">
        <v>107.34</v>
      </c>
      <c r="Y54">
        <v>107.34</v>
      </c>
      <c r="Z54">
        <v>107.34</v>
      </c>
      <c r="AA54">
        <v>107.34</v>
      </c>
      <c r="AB54">
        <v>107.34</v>
      </c>
      <c r="AC54">
        <v>107.34</v>
      </c>
      <c r="AD54">
        <v>107.34</v>
      </c>
      <c r="AE54">
        <v>107.34</v>
      </c>
      <c r="AF54">
        <v>107.34</v>
      </c>
      <c r="AG54">
        <v>107.34</v>
      </c>
      <c r="AH54">
        <v>107.34</v>
      </c>
      <c r="AI54">
        <v>107.34</v>
      </c>
      <c r="AJ54">
        <v>107.34</v>
      </c>
      <c r="AK54">
        <v>107.34</v>
      </c>
      <c r="AL54">
        <v>107.34</v>
      </c>
      <c r="AM54">
        <v>107.34</v>
      </c>
      <c r="AN54">
        <v>107.34</v>
      </c>
      <c r="AO54">
        <v>107.34</v>
      </c>
      <c r="AP54">
        <v>107.34</v>
      </c>
      <c r="AQ54">
        <v>107.34</v>
      </c>
      <c r="AR54">
        <v>107.34</v>
      </c>
      <c r="AS54">
        <v>107.34</v>
      </c>
      <c r="AT54">
        <v>107.34</v>
      </c>
      <c r="AU54">
        <v>107.34</v>
      </c>
      <c r="AV54">
        <v>107.34</v>
      </c>
      <c r="AW54">
        <v>107.34</v>
      </c>
    </row>
    <row r="55" spans="1:49" x14ac:dyDescent="0.25">
      <c r="A55" t="s">
        <v>54</v>
      </c>
      <c r="B55">
        <v>0</v>
      </c>
      <c r="C55">
        <v>0</v>
      </c>
      <c r="D55">
        <v>0</v>
      </c>
      <c r="E55">
        <v>0</v>
      </c>
      <c r="F55">
        <v>0</v>
      </c>
      <c r="G55">
        <v>0</v>
      </c>
      <c r="H55">
        <v>0</v>
      </c>
      <c r="I55">
        <v>0</v>
      </c>
      <c r="J55">
        <v>0</v>
      </c>
      <c r="K55">
        <v>0</v>
      </c>
      <c r="L55">
        <v>0</v>
      </c>
      <c r="M55">
        <v>0</v>
      </c>
      <c r="N55">
        <v>0</v>
      </c>
      <c r="O55">
        <v>0</v>
      </c>
      <c r="P55">
        <v>0</v>
      </c>
      <c r="Q55">
        <v>0</v>
      </c>
      <c r="R55">
        <v>0</v>
      </c>
      <c r="S55">
        <v>0</v>
      </c>
      <c r="T55">
        <v>107.34</v>
      </c>
      <c r="U55">
        <v>107.34</v>
      </c>
      <c r="V55">
        <v>107.34</v>
      </c>
      <c r="W55">
        <v>107.34</v>
      </c>
      <c r="X55">
        <v>107.34</v>
      </c>
      <c r="Y55">
        <v>107.34</v>
      </c>
      <c r="Z55">
        <v>107.34</v>
      </c>
      <c r="AA55">
        <v>107.34</v>
      </c>
      <c r="AB55">
        <v>107.34</v>
      </c>
      <c r="AC55">
        <v>107.34</v>
      </c>
      <c r="AD55">
        <v>107.34</v>
      </c>
      <c r="AE55">
        <v>107.34</v>
      </c>
      <c r="AF55">
        <v>107.34</v>
      </c>
      <c r="AG55">
        <v>107.34</v>
      </c>
      <c r="AH55">
        <v>107.34</v>
      </c>
      <c r="AI55">
        <v>107.34</v>
      </c>
      <c r="AJ55">
        <v>107.34</v>
      </c>
      <c r="AK55">
        <v>107.34</v>
      </c>
      <c r="AL55">
        <v>107.34</v>
      </c>
      <c r="AM55">
        <v>107.34</v>
      </c>
      <c r="AN55">
        <v>107.34</v>
      </c>
      <c r="AO55">
        <v>107.34</v>
      </c>
      <c r="AP55">
        <v>107.34</v>
      </c>
      <c r="AQ55">
        <v>107.34</v>
      </c>
      <c r="AR55">
        <v>107.34</v>
      </c>
      <c r="AS55">
        <v>107.34</v>
      </c>
      <c r="AT55">
        <v>107.34</v>
      </c>
      <c r="AU55">
        <v>107.34</v>
      </c>
      <c r="AV55">
        <v>107.34</v>
      </c>
      <c r="AW55">
        <v>107.34</v>
      </c>
    </row>
    <row r="56" spans="1:49" x14ac:dyDescent="0.25">
      <c r="A56" t="s">
        <v>55</v>
      </c>
      <c r="B56">
        <v>0</v>
      </c>
      <c r="C56">
        <v>0</v>
      </c>
      <c r="D56">
        <v>0</v>
      </c>
      <c r="E56">
        <v>0</v>
      </c>
      <c r="F56">
        <v>0</v>
      </c>
      <c r="G56">
        <v>0</v>
      </c>
      <c r="H56">
        <v>0</v>
      </c>
      <c r="I56">
        <v>0</v>
      </c>
      <c r="J56">
        <v>0</v>
      </c>
      <c r="K56">
        <v>0</v>
      </c>
      <c r="L56">
        <v>0</v>
      </c>
      <c r="M56">
        <v>0</v>
      </c>
      <c r="N56">
        <v>0</v>
      </c>
      <c r="O56">
        <v>0</v>
      </c>
      <c r="P56">
        <v>0</v>
      </c>
      <c r="Q56">
        <v>0</v>
      </c>
      <c r="R56">
        <v>0</v>
      </c>
      <c r="S56">
        <v>0</v>
      </c>
      <c r="T56">
        <v>107.34</v>
      </c>
      <c r="U56">
        <v>107.34</v>
      </c>
      <c r="V56">
        <v>107.34</v>
      </c>
      <c r="W56">
        <v>107.34</v>
      </c>
      <c r="X56">
        <v>107.34</v>
      </c>
      <c r="Y56">
        <v>107.34</v>
      </c>
      <c r="Z56">
        <v>107.34</v>
      </c>
      <c r="AA56">
        <v>107.34</v>
      </c>
      <c r="AB56">
        <v>107.34</v>
      </c>
      <c r="AC56">
        <v>107.34</v>
      </c>
      <c r="AD56">
        <v>107.34</v>
      </c>
      <c r="AE56">
        <v>107.34</v>
      </c>
      <c r="AF56">
        <v>107.34</v>
      </c>
      <c r="AG56">
        <v>107.34</v>
      </c>
      <c r="AH56">
        <v>107.34</v>
      </c>
      <c r="AI56">
        <v>107.34</v>
      </c>
      <c r="AJ56">
        <v>107.34</v>
      </c>
      <c r="AK56">
        <v>107.34</v>
      </c>
      <c r="AL56">
        <v>107.34</v>
      </c>
      <c r="AM56">
        <v>107.34</v>
      </c>
      <c r="AN56">
        <v>107.34</v>
      </c>
      <c r="AO56">
        <v>107.34</v>
      </c>
      <c r="AP56">
        <v>107.34</v>
      </c>
      <c r="AQ56">
        <v>107.34</v>
      </c>
      <c r="AR56">
        <v>107.34</v>
      </c>
      <c r="AS56">
        <v>107.34</v>
      </c>
      <c r="AT56">
        <v>107.34</v>
      </c>
      <c r="AU56">
        <v>107.34</v>
      </c>
      <c r="AV56">
        <v>107.34</v>
      </c>
      <c r="AW56">
        <v>107.34</v>
      </c>
    </row>
    <row r="57" spans="1:49" x14ac:dyDescent="0.25">
      <c r="A57" t="s">
        <v>60</v>
      </c>
      <c r="B57">
        <v>0</v>
      </c>
      <c r="C57">
        <v>0</v>
      </c>
      <c r="D57">
        <v>0</v>
      </c>
      <c r="E57">
        <v>0</v>
      </c>
      <c r="F57">
        <v>0</v>
      </c>
      <c r="G57">
        <v>0</v>
      </c>
      <c r="H57">
        <v>0</v>
      </c>
      <c r="I57">
        <v>0</v>
      </c>
      <c r="J57">
        <v>0</v>
      </c>
      <c r="K57">
        <v>0</v>
      </c>
      <c r="L57">
        <v>0</v>
      </c>
      <c r="M57">
        <v>0</v>
      </c>
      <c r="N57">
        <v>0</v>
      </c>
      <c r="O57">
        <v>0</v>
      </c>
      <c r="P57">
        <v>0</v>
      </c>
      <c r="Q57">
        <v>0</v>
      </c>
      <c r="R57">
        <v>0</v>
      </c>
      <c r="S57">
        <v>0</v>
      </c>
      <c r="T57">
        <v>107.34</v>
      </c>
      <c r="U57">
        <v>107.34</v>
      </c>
      <c r="V57">
        <v>107.34</v>
      </c>
      <c r="W57">
        <v>107.34</v>
      </c>
      <c r="X57">
        <v>107.34</v>
      </c>
      <c r="Y57">
        <v>107.34</v>
      </c>
      <c r="Z57">
        <v>107.34</v>
      </c>
      <c r="AA57">
        <v>107.34</v>
      </c>
      <c r="AB57">
        <v>107.34</v>
      </c>
      <c r="AC57">
        <v>107.34</v>
      </c>
      <c r="AD57">
        <v>107.34</v>
      </c>
      <c r="AE57">
        <v>107.34</v>
      </c>
      <c r="AF57">
        <v>107.34</v>
      </c>
      <c r="AG57">
        <v>107.34</v>
      </c>
      <c r="AH57">
        <v>107.34</v>
      </c>
      <c r="AI57">
        <v>107.34</v>
      </c>
      <c r="AJ57">
        <v>107.34</v>
      </c>
      <c r="AK57">
        <v>107.34</v>
      </c>
      <c r="AL57">
        <v>107.34</v>
      </c>
      <c r="AM57">
        <v>107.34</v>
      </c>
      <c r="AN57">
        <v>107.34</v>
      </c>
      <c r="AO57">
        <v>107.34</v>
      </c>
      <c r="AP57">
        <v>107.34</v>
      </c>
      <c r="AQ57">
        <v>107.34</v>
      </c>
      <c r="AR57">
        <v>107.34</v>
      </c>
      <c r="AS57">
        <v>107.34</v>
      </c>
      <c r="AT57">
        <v>107.34</v>
      </c>
      <c r="AU57">
        <v>107.34</v>
      </c>
      <c r="AV57">
        <v>107.34</v>
      </c>
      <c r="AW57">
        <v>107.34</v>
      </c>
    </row>
    <row r="58" spans="1:49" x14ac:dyDescent="0.25">
      <c r="A58" t="s">
        <v>59</v>
      </c>
      <c r="B58">
        <v>0</v>
      </c>
      <c r="C58">
        <v>0</v>
      </c>
      <c r="D58">
        <v>0</v>
      </c>
      <c r="E58">
        <v>0</v>
      </c>
      <c r="F58">
        <v>0</v>
      </c>
      <c r="G58">
        <v>0</v>
      </c>
      <c r="H58">
        <v>0</v>
      </c>
      <c r="I58">
        <v>0</v>
      </c>
      <c r="J58">
        <v>0</v>
      </c>
      <c r="K58">
        <v>0</v>
      </c>
      <c r="L58">
        <v>0</v>
      </c>
      <c r="M58">
        <v>0</v>
      </c>
      <c r="N58">
        <v>0</v>
      </c>
      <c r="O58">
        <v>0</v>
      </c>
      <c r="P58">
        <v>0</v>
      </c>
      <c r="Q58">
        <v>0</v>
      </c>
      <c r="R58">
        <v>0</v>
      </c>
      <c r="S58">
        <v>0</v>
      </c>
      <c r="T58">
        <v>107.34</v>
      </c>
      <c r="U58">
        <v>107.34</v>
      </c>
      <c r="V58">
        <v>107.34</v>
      </c>
      <c r="W58">
        <v>107.34</v>
      </c>
      <c r="X58">
        <v>107.34</v>
      </c>
      <c r="Y58">
        <v>107.34</v>
      </c>
      <c r="Z58">
        <v>107.34</v>
      </c>
      <c r="AA58">
        <v>107.34</v>
      </c>
      <c r="AB58">
        <v>107.34</v>
      </c>
      <c r="AC58">
        <v>107.34</v>
      </c>
      <c r="AD58">
        <v>107.34</v>
      </c>
      <c r="AE58">
        <v>107.34</v>
      </c>
      <c r="AF58">
        <v>107.34</v>
      </c>
      <c r="AG58">
        <v>107.34</v>
      </c>
      <c r="AH58">
        <v>107.34</v>
      </c>
      <c r="AI58">
        <v>107.34</v>
      </c>
      <c r="AJ58">
        <v>107.34</v>
      </c>
      <c r="AK58">
        <v>107.34</v>
      </c>
      <c r="AL58">
        <v>107.34</v>
      </c>
      <c r="AM58">
        <v>107.34</v>
      </c>
      <c r="AN58">
        <v>107.34</v>
      </c>
      <c r="AO58">
        <v>107.34</v>
      </c>
      <c r="AP58">
        <v>107.34</v>
      </c>
      <c r="AQ58">
        <v>107.34</v>
      </c>
      <c r="AR58">
        <v>107.34</v>
      </c>
      <c r="AS58">
        <v>107.34</v>
      </c>
      <c r="AT58">
        <v>107.34</v>
      </c>
      <c r="AU58">
        <v>107.34</v>
      </c>
      <c r="AV58">
        <v>107.34</v>
      </c>
      <c r="AW58">
        <v>107.34</v>
      </c>
    </row>
    <row r="59" spans="1:49" x14ac:dyDescent="0.25">
      <c r="A59" t="s">
        <v>58</v>
      </c>
      <c r="B59">
        <v>0</v>
      </c>
      <c r="C59">
        <v>0</v>
      </c>
      <c r="D59">
        <v>0</v>
      </c>
      <c r="E59">
        <v>0</v>
      </c>
      <c r="F59">
        <v>0</v>
      </c>
      <c r="G59">
        <v>0</v>
      </c>
      <c r="H59">
        <v>0</v>
      </c>
      <c r="I59">
        <v>0</v>
      </c>
      <c r="J59">
        <v>0</v>
      </c>
      <c r="K59">
        <v>0</v>
      </c>
      <c r="L59">
        <v>0</v>
      </c>
      <c r="M59">
        <v>0</v>
      </c>
      <c r="N59">
        <v>0</v>
      </c>
      <c r="O59">
        <v>0</v>
      </c>
      <c r="P59">
        <v>0</v>
      </c>
      <c r="Q59">
        <v>0</v>
      </c>
      <c r="R59">
        <v>0</v>
      </c>
      <c r="S59">
        <v>0</v>
      </c>
      <c r="T59">
        <v>107.34</v>
      </c>
      <c r="U59">
        <v>107.34</v>
      </c>
      <c r="V59">
        <v>107.34</v>
      </c>
      <c r="W59">
        <v>107.34</v>
      </c>
      <c r="X59">
        <v>107.34</v>
      </c>
      <c r="Y59">
        <v>107.34</v>
      </c>
      <c r="Z59">
        <v>107.34</v>
      </c>
      <c r="AA59">
        <v>107.34</v>
      </c>
      <c r="AB59">
        <v>107.34</v>
      </c>
      <c r="AC59">
        <v>107.34</v>
      </c>
      <c r="AD59">
        <v>107.34</v>
      </c>
      <c r="AE59">
        <v>107.34</v>
      </c>
      <c r="AF59">
        <v>107.34</v>
      </c>
      <c r="AG59">
        <v>107.34</v>
      </c>
      <c r="AH59">
        <v>107.34</v>
      </c>
      <c r="AI59">
        <v>107.34</v>
      </c>
      <c r="AJ59">
        <v>107.34</v>
      </c>
      <c r="AK59">
        <v>107.34</v>
      </c>
      <c r="AL59">
        <v>107.34</v>
      </c>
      <c r="AM59">
        <v>107.34</v>
      </c>
      <c r="AN59">
        <v>107.34</v>
      </c>
      <c r="AO59">
        <v>107.34</v>
      </c>
      <c r="AP59">
        <v>107.34</v>
      </c>
      <c r="AQ59">
        <v>107.34</v>
      </c>
      <c r="AR59">
        <v>107.34</v>
      </c>
      <c r="AS59">
        <v>107.34</v>
      </c>
      <c r="AT59">
        <v>107.34</v>
      </c>
      <c r="AU59">
        <v>107.34</v>
      </c>
      <c r="AV59">
        <v>107.34</v>
      </c>
      <c r="AW59">
        <v>107.34</v>
      </c>
    </row>
    <row r="60" spans="1:49" x14ac:dyDescent="0.25">
      <c r="A60" t="s">
        <v>57</v>
      </c>
      <c r="B60">
        <v>0</v>
      </c>
      <c r="C60">
        <v>0</v>
      </c>
      <c r="D60">
        <v>0</v>
      </c>
      <c r="E60">
        <v>0</v>
      </c>
      <c r="F60">
        <v>0</v>
      </c>
      <c r="G60">
        <v>0</v>
      </c>
      <c r="H60">
        <v>0</v>
      </c>
      <c r="I60">
        <v>0</v>
      </c>
      <c r="J60">
        <v>0</v>
      </c>
      <c r="K60">
        <v>0</v>
      </c>
      <c r="L60">
        <v>0</v>
      </c>
      <c r="M60">
        <v>0</v>
      </c>
      <c r="N60">
        <v>0</v>
      </c>
      <c r="O60">
        <v>0</v>
      </c>
      <c r="P60">
        <v>0</v>
      </c>
      <c r="Q60">
        <v>0</v>
      </c>
      <c r="R60">
        <v>0</v>
      </c>
      <c r="S60">
        <v>0</v>
      </c>
      <c r="T60">
        <v>107.34</v>
      </c>
      <c r="U60">
        <v>107.34</v>
      </c>
      <c r="V60">
        <v>107.34</v>
      </c>
      <c r="W60">
        <v>107.34</v>
      </c>
      <c r="X60">
        <v>107.34</v>
      </c>
      <c r="Y60">
        <v>107.34</v>
      </c>
      <c r="Z60">
        <v>107.34</v>
      </c>
      <c r="AA60">
        <v>107.34</v>
      </c>
      <c r="AB60">
        <v>107.34</v>
      </c>
      <c r="AC60">
        <v>107.34</v>
      </c>
      <c r="AD60">
        <v>107.34</v>
      </c>
      <c r="AE60">
        <v>107.34</v>
      </c>
      <c r="AF60">
        <v>107.34</v>
      </c>
      <c r="AG60">
        <v>107.34</v>
      </c>
      <c r="AH60">
        <v>107.34</v>
      </c>
      <c r="AI60">
        <v>107.34</v>
      </c>
      <c r="AJ60">
        <v>107.34</v>
      </c>
      <c r="AK60">
        <v>107.34</v>
      </c>
      <c r="AL60">
        <v>107.34</v>
      </c>
      <c r="AM60">
        <v>107.34</v>
      </c>
      <c r="AN60">
        <v>107.34</v>
      </c>
      <c r="AO60">
        <v>107.34</v>
      </c>
      <c r="AP60">
        <v>107.34</v>
      </c>
      <c r="AQ60">
        <v>107.34</v>
      </c>
      <c r="AR60">
        <v>107.34</v>
      </c>
      <c r="AS60">
        <v>107.34</v>
      </c>
      <c r="AT60">
        <v>107.34</v>
      </c>
      <c r="AU60">
        <v>107.34</v>
      </c>
      <c r="AV60">
        <v>107.34</v>
      </c>
      <c r="AW60">
        <v>107.34</v>
      </c>
    </row>
    <row r="61" spans="1:49" x14ac:dyDescent="0.25">
      <c r="A61" t="s">
        <v>56</v>
      </c>
      <c r="B61">
        <v>0</v>
      </c>
      <c r="C61">
        <v>0</v>
      </c>
      <c r="D61">
        <v>0</v>
      </c>
      <c r="E61">
        <v>0</v>
      </c>
      <c r="F61">
        <v>0</v>
      </c>
      <c r="G61">
        <v>0</v>
      </c>
      <c r="H61">
        <v>0</v>
      </c>
      <c r="I61">
        <v>0</v>
      </c>
      <c r="J61">
        <v>0</v>
      </c>
      <c r="K61">
        <v>0</v>
      </c>
      <c r="L61">
        <v>0</v>
      </c>
      <c r="M61">
        <v>0</v>
      </c>
      <c r="N61">
        <v>0</v>
      </c>
      <c r="O61">
        <v>0</v>
      </c>
      <c r="P61">
        <v>0</v>
      </c>
      <c r="Q61">
        <v>0</v>
      </c>
      <c r="R61">
        <v>0</v>
      </c>
      <c r="S61">
        <v>0</v>
      </c>
      <c r="T61">
        <v>107.34</v>
      </c>
      <c r="U61">
        <v>107.34</v>
      </c>
      <c r="V61">
        <v>107.34</v>
      </c>
      <c r="W61">
        <v>107.34</v>
      </c>
      <c r="X61">
        <v>107.34</v>
      </c>
      <c r="Y61">
        <v>107.34</v>
      </c>
      <c r="Z61">
        <v>107.34</v>
      </c>
      <c r="AA61">
        <v>107.34</v>
      </c>
      <c r="AB61">
        <v>107.34</v>
      </c>
      <c r="AC61">
        <v>107.34</v>
      </c>
      <c r="AD61">
        <v>107.34</v>
      </c>
      <c r="AE61">
        <v>107.34</v>
      </c>
      <c r="AF61">
        <v>107.34</v>
      </c>
      <c r="AG61">
        <v>107.34</v>
      </c>
      <c r="AH61">
        <v>107.34</v>
      </c>
      <c r="AI61">
        <v>107.34</v>
      </c>
      <c r="AJ61">
        <v>107.34</v>
      </c>
      <c r="AK61">
        <v>107.34</v>
      </c>
      <c r="AL61">
        <v>107.34</v>
      </c>
      <c r="AM61">
        <v>107.34</v>
      </c>
      <c r="AN61">
        <v>107.34</v>
      </c>
      <c r="AO61">
        <v>107.34</v>
      </c>
      <c r="AP61">
        <v>107.34</v>
      </c>
      <c r="AQ61">
        <v>107.34</v>
      </c>
      <c r="AR61">
        <v>107.34</v>
      </c>
      <c r="AS61">
        <v>107.34</v>
      </c>
      <c r="AT61">
        <v>107.34</v>
      </c>
      <c r="AU61">
        <v>107.34</v>
      </c>
      <c r="AV61">
        <v>107.34</v>
      </c>
      <c r="AW61">
        <v>107.34</v>
      </c>
    </row>
    <row r="62" spans="1:49" x14ac:dyDescent="0.25">
      <c r="A62" t="s">
        <v>61</v>
      </c>
      <c r="B62">
        <v>0</v>
      </c>
      <c r="C62">
        <v>0</v>
      </c>
      <c r="D62">
        <v>0</v>
      </c>
      <c r="E62">
        <v>0</v>
      </c>
      <c r="F62">
        <v>0</v>
      </c>
      <c r="G62">
        <v>0</v>
      </c>
      <c r="H62">
        <v>0</v>
      </c>
      <c r="I62">
        <v>0</v>
      </c>
      <c r="J62">
        <v>0</v>
      </c>
      <c r="K62">
        <v>0</v>
      </c>
      <c r="L62">
        <v>0</v>
      </c>
      <c r="M62">
        <v>0</v>
      </c>
      <c r="N62">
        <v>0</v>
      </c>
      <c r="O62">
        <v>0</v>
      </c>
      <c r="P62">
        <v>0</v>
      </c>
      <c r="Q62">
        <v>0</v>
      </c>
      <c r="R62">
        <v>0</v>
      </c>
      <c r="S62">
        <v>0</v>
      </c>
      <c r="T62">
        <v>107.34</v>
      </c>
      <c r="U62">
        <v>107.34</v>
      </c>
      <c r="V62">
        <v>107.34</v>
      </c>
      <c r="W62">
        <v>107.34</v>
      </c>
      <c r="X62">
        <v>107.34</v>
      </c>
      <c r="Y62">
        <v>107.34</v>
      </c>
      <c r="Z62">
        <v>107.34</v>
      </c>
      <c r="AA62">
        <v>107.34</v>
      </c>
      <c r="AB62">
        <v>107.34</v>
      </c>
      <c r="AC62">
        <v>107.34</v>
      </c>
      <c r="AD62">
        <v>107.34</v>
      </c>
      <c r="AE62">
        <v>107.34</v>
      </c>
      <c r="AF62">
        <v>107.34</v>
      </c>
      <c r="AG62">
        <v>107.34</v>
      </c>
      <c r="AH62">
        <v>107.34</v>
      </c>
      <c r="AI62">
        <v>107.34</v>
      </c>
      <c r="AJ62">
        <v>107.34</v>
      </c>
      <c r="AK62">
        <v>107.34</v>
      </c>
      <c r="AL62">
        <v>107.34</v>
      </c>
      <c r="AM62">
        <v>107.34</v>
      </c>
      <c r="AN62">
        <v>107.34</v>
      </c>
      <c r="AO62">
        <v>107.34</v>
      </c>
      <c r="AP62">
        <v>107.34</v>
      </c>
      <c r="AQ62">
        <v>107.34</v>
      </c>
      <c r="AR62">
        <v>107.34</v>
      </c>
      <c r="AS62">
        <v>107.34</v>
      </c>
      <c r="AT62">
        <v>107.34</v>
      </c>
      <c r="AU62">
        <v>107.34</v>
      </c>
      <c r="AV62">
        <v>107.34</v>
      </c>
      <c r="AW62">
        <v>107.34</v>
      </c>
    </row>
    <row r="63" spans="1:49" x14ac:dyDescent="0.25">
      <c r="A63" t="s">
        <v>62</v>
      </c>
      <c r="B63">
        <v>0</v>
      </c>
      <c r="C63">
        <v>0</v>
      </c>
      <c r="D63">
        <v>0</v>
      </c>
      <c r="E63">
        <v>0</v>
      </c>
      <c r="F63">
        <v>0</v>
      </c>
      <c r="G63">
        <v>0</v>
      </c>
      <c r="H63">
        <v>0</v>
      </c>
      <c r="I63">
        <v>0</v>
      </c>
      <c r="J63">
        <v>0</v>
      </c>
      <c r="K63">
        <v>0</v>
      </c>
      <c r="L63">
        <v>0</v>
      </c>
      <c r="M63">
        <v>0</v>
      </c>
      <c r="N63">
        <v>0</v>
      </c>
      <c r="O63">
        <v>0</v>
      </c>
      <c r="P63">
        <v>0</v>
      </c>
      <c r="Q63">
        <v>0</v>
      </c>
      <c r="R63">
        <v>0</v>
      </c>
      <c r="S63">
        <v>0</v>
      </c>
      <c r="T63">
        <v>107.34</v>
      </c>
      <c r="U63">
        <v>107.34</v>
      </c>
      <c r="V63">
        <v>107.34</v>
      </c>
      <c r="W63">
        <v>107.34</v>
      </c>
      <c r="X63">
        <v>107.34</v>
      </c>
      <c r="Y63">
        <v>107.34</v>
      </c>
      <c r="Z63">
        <v>107.34</v>
      </c>
      <c r="AA63">
        <v>107.34</v>
      </c>
      <c r="AB63">
        <v>107.34</v>
      </c>
      <c r="AC63">
        <v>107.34</v>
      </c>
      <c r="AD63">
        <v>107.34</v>
      </c>
      <c r="AE63">
        <v>107.34</v>
      </c>
      <c r="AF63">
        <v>107.34</v>
      </c>
      <c r="AG63">
        <v>107.34</v>
      </c>
      <c r="AH63">
        <v>107.34</v>
      </c>
      <c r="AI63">
        <v>107.34</v>
      </c>
      <c r="AJ63">
        <v>107.34</v>
      </c>
      <c r="AK63">
        <v>107.34</v>
      </c>
      <c r="AL63">
        <v>107.34</v>
      </c>
      <c r="AM63">
        <v>107.34</v>
      </c>
      <c r="AN63">
        <v>107.34</v>
      </c>
      <c r="AO63">
        <v>107.34</v>
      </c>
      <c r="AP63">
        <v>107.34</v>
      </c>
      <c r="AQ63">
        <v>107.34</v>
      </c>
      <c r="AR63">
        <v>107.34</v>
      </c>
      <c r="AS63">
        <v>107.34</v>
      </c>
      <c r="AT63">
        <v>107.34</v>
      </c>
      <c r="AU63">
        <v>107.34</v>
      </c>
      <c r="AV63">
        <v>107.34</v>
      </c>
      <c r="AW63">
        <v>107.34</v>
      </c>
    </row>
    <row r="64" spans="1:49" x14ac:dyDescent="0.25">
      <c r="A64" t="s">
        <v>63</v>
      </c>
      <c r="B64">
        <v>0</v>
      </c>
      <c r="C64">
        <v>0</v>
      </c>
      <c r="D64">
        <v>0</v>
      </c>
      <c r="E64">
        <v>0</v>
      </c>
      <c r="F64">
        <v>0</v>
      </c>
      <c r="G64">
        <v>0</v>
      </c>
      <c r="H64">
        <v>0</v>
      </c>
      <c r="I64">
        <v>0</v>
      </c>
      <c r="J64">
        <v>0</v>
      </c>
      <c r="K64">
        <v>0</v>
      </c>
      <c r="L64">
        <v>0</v>
      </c>
      <c r="M64">
        <v>0</v>
      </c>
      <c r="N64">
        <v>0</v>
      </c>
      <c r="O64">
        <v>0</v>
      </c>
      <c r="P64">
        <v>0</v>
      </c>
      <c r="Q64">
        <v>0</v>
      </c>
      <c r="R64">
        <v>0</v>
      </c>
      <c r="S64">
        <v>0</v>
      </c>
      <c r="T64">
        <v>107.34</v>
      </c>
      <c r="U64">
        <v>107.34</v>
      </c>
      <c r="V64">
        <v>107.34</v>
      </c>
      <c r="W64">
        <v>107.34</v>
      </c>
      <c r="X64">
        <v>107.34</v>
      </c>
      <c r="Y64">
        <v>107.34</v>
      </c>
      <c r="Z64">
        <v>107.34</v>
      </c>
      <c r="AA64">
        <v>107.34</v>
      </c>
      <c r="AB64">
        <v>107.34</v>
      </c>
      <c r="AC64">
        <v>107.34</v>
      </c>
      <c r="AD64">
        <v>107.34</v>
      </c>
      <c r="AE64">
        <v>107.34</v>
      </c>
      <c r="AF64">
        <v>107.34</v>
      </c>
      <c r="AG64">
        <v>107.34</v>
      </c>
      <c r="AH64">
        <v>107.34</v>
      </c>
      <c r="AI64">
        <v>107.34</v>
      </c>
      <c r="AJ64">
        <v>107.34</v>
      </c>
      <c r="AK64">
        <v>107.34</v>
      </c>
      <c r="AL64">
        <v>107.34</v>
      </c>
      <c r="AM64">
        <v>107.34</v>
      </c>
      <c r="AN64">
        <v>107.34</v>
      </c>
      <c r="AO64">
        <v>107.34</v>
      </c>
      <c r="AP64">
        <v>107.34</v>
      </c>
      <c r="AQ64">
        <v>107.34</v>
      </c>
      <c r="AR64">
        <v>107.34</v>
      </c>
      <c r="AS64">
        <v>107.34</v>
      </c>
      <c r="AT64">
        <v>107.34</v>
      </c>
      <c r="AU64">
        <v>107.34</v>
      </c>
      <c r="AV64">
        <v>107.34</v>
      </c>
      <c r="AW64">
        <v>107.34</v>
      </c>
    </row>
    <row r="65" spans="1:49" x14ac:dyDescent="0.25">
      <c r="A65" t="s">
        <v>64</v>
      </c>
      <c r="B65">
        <v>0</v>
      </c>
      <c r="C65">
        <v>0</v>
      </c>
      <c r="D65">
        <v>0</v>
      </c>
      <c r="E65">
        <v>0</v>
      </c>
      <c r="F65">
        <v>0</v>
      </c>
      <c r="G65">
        <v>0</v>
      </c>
      <c r="H65">
        <v>0</v>
      </c>
      <c r="I65">
        <v>0</v>
      </c>
      <c r="J65">
        <v>0</v>
      </c>
      <c r="K65">
        <v>0</v>
      </c>
      <c r="L65">
        <v>0</v>
      </c>
      <c r="M65">
        <v>0</v>
      </c>
      <c r="N65">
        <v>0</v>
      </c>
      <c r="O65">
        <v>0</v>
      </c>
      <c r="P65">
        <v>0</v>
      </c>
      <c r="Q65">
        <v>0</v>
      </c>
      <c r="R65">
        <v>0</v>
      </c>
      <c r="S65">
        <v>0</v>
      </c>
      <c r="T65">
        <v>107.34</v>
      </c>
      <c r="U65">
        <v>107.34</v>
      </c>
      <c r="V65">
        <v>107.34</v>
      </c>
      <c r="W65">
        <v>107.34</v>
      </c>
      <c r="X65">
        <v>107.34</v>
      </c>
      <c r="Y65">
        <v>107.34</v>
      </c>
      <c r="Z65">
        <v>107.34</v>
      </c>
      <c r="AA65">
        <v>107.34</v>
      </c>
      <c r="AB65">
        <v>107.34</v>
      </c>
      <c r="AC65">
        <v>107.34</v>
      </c>
      <c r="AD65">
        <v>107.34</v>
      </c>
      <c r="AE65">
        <v>107.34</v>
      </c>
      <c r="AF65">
        <v>107.34</v>
      </c>
      <c r="AG65">
        <v>107.34</v>
      </c>
      <c r="AH65">
        <v>107.34</v>
      </c>
      <c r="AI65">
        <v>107.34</v>
      </c>
      <c r="AJ65">
        <v>107.34</v>
      </c>
      <c r="AK65">
        <v>107.34</v>
      </c>
      <c r="AL65">
        <v>107.34</v>
      </c>
      <c r="AM65">
        <v>107.34</v>
      </c>
      <c r="AN65">
        <v>107.34</v>
      </c>
      <c r="AO65">
        <v>107.34</v>
      </c>
      <c r="AP65">
        <v>107.34</v>
      </c>
      <c r="AQ65">
        <v>107.34</v>
      </c>
      <c r="AR65">
        <v>107.34</v>
      </c>
      <c r="AS65">
        <v>107.34</v>
      </c>
      <c r="AT65">
        <v>107.34</v>
      </c>
      <c r="AU65">
        <v>107.34</v>
      </c>
      <c r="AV65">
        <v>107.34</v>
      </c>
      <c r="AW65">
        <v>107.34</v>
      </c>
    </row>
    <row r="66" spans="1:49" x14ac:dyDescent="0.25">
      <c r="A66" t="s">
        <v>65</v>
      </c>
      <c r="B66">
        <v>0</v>
      </c>
      <c r="C66">
        <v>0</v>
      </c>
      <c r="D66">
        <v>0</v>
      </c>
      <c r="E66">
        <v>0</v>
      </c>
      <c r="F66">
        <v>0</v>
      </c>
      <c r="G66">
        <v>0</v>
      </c>
      <c r="H66">
        <v>0</v>
      </c>
      <c r="I66">
        <v>0</v>
      </c>
      <c r="J66">
        <v>0</v>
      </c>
      <c r="K66">
        <v>0</v>
      </c>
      <c r="L66">
        <v>0</v>
      </c>
      <c r="M66">
        <v>0</v>
      </c>
      <c r="N66">
        <v>0</v>
      </c>
      <c r="O66">
        <v>0</v>
      </c>
      <c r="P66">
        <v>0</v>
      </c>
      <c r="Q66">
        <v>0</v>
      </c>
      <c r="R66">
        <v>0</v>
      </c>
      <c r="S66">
        <v>0</v>
      </c>
      <c r="T66" s="3">
        <v>107.34</v>
      </c>
      <c r="U66" s="3">
        <v>107.34</v>
      </c>
      <c r="V66" s="3">
        <v>107.34</v>
      </c>
      <c r="W66" s="3">
        <v>107.34</v>
      </c>
      <c r="X66" s="3">
        <v>107.34</v>
      </c>
      <c r="Y66" s="3">
        <v>107.34</v>
      </c>
      <c r="Z66" s="3">
        <v>107.34</v>
      </c>
      <c r="AA66" s="3">
        <v>107.34</v>
      </c>
      <c r="AB66" s="3">
        <v>107.34</v>
      </c>
      <c r="AC66" s="3">
        <v>107.34</v>
      </c>
      <c r="AD66" s="3">
        <v>107.34</v>
      </c>
      <c r="AE66" s="3">
        <v>107.34</v>
      </c>
      <c r="AF66" s="3">
        <v>107.34</v>
      </c>
      <c r="AG66" s="3">
        <v>107.34</v>
      </c>
      <c r="AH66" s="3">
        <v>107.34</v>
      </c>
      <c r="AI66" s="3">
        <v>107.34</v>
      </c>
      <c r="AJ66" s="3">
        <v>107.34</v>
      </c>
      <c r="AK66" s="3">
        <v>107.34</v>
      </c>
      <c r="AL66" s="3">
        <v>107.34</v>
      </c>
      <c r="AM66" s="3">
        <v>107.34</v>
      </c>
      <c r="AN66" s="3">
        <v>107.34</v>
      </c>
      <c r="AO66" s="3">
        <v>107.34</v>
      </c>
      <c r="AP66" s="3">
        <v>107.34</v>
      </c>
      <c r="AQ66" s="3">
        <v>107.34</v>
      </c>
      <c r="AR66" s="3">
        <v>107.34</v>
      </c>
      <c r="AS66" s="3">
        <v>107.34</v>
      </c>
      <c r="AT66" s="3">
        <v>107.34</v>
      </c>
      <c r="AU66" s="3">
        <v>107.34</v>
      </c>
      <c r="AV66" s="3">
        <v>107.34</v>
      </c>
      <c r="AW66" s="3">
        <v>107.34</v>
      </c>
    </row>
    <row r="67" spans="1:49" x14ac:dyDescent="0.25">
      <c r="A67" t="s">
        <v>66</v>
      </c>
      <c r="B67">
        <v>0</v>
      </c>
      <c r="C67">
        <v>0</v>
      </c>
      <c r="D67">
        <v>0</v>
      </c>
      <c r="E67">
        <v>0</v>
      </c>
      <c r="F67">
        <v>0</v>
      </c>
      <c r="G67">
        <v>0</v>
      </c>
      <c r="H67">
        <v>0</v>
      </c>
      <c r="I67">
        <v>0</v>
      </c>
      <c r="J67">
        <v>0</v>
      </c>
      <c r="K67">
        <v>0</v>
      </c>
      <c r="L67">
        <v>0</v>
      </c>
      <c r="M67">
        <v>0</v>
      </c>
      <c r="N67">
        <v>0</v>
      </c>
      <c r="O67">
        <v>0</v>
      </c>
      <c r="P67">
        <v>0</v>
      </c>
      <c r="Q67">
        <v>0</v>
      </c>
      <c r="R67">
        <v>0</v>
      </c>
      <c r="S67">
        <v>0</v>
      </c>
      <c r="T67">
        <v>107.34</v>
      </c>
      <c r="U67">
        <v>107.34</v>
      </c>
      <c r="V67">
        <v>107.34</v>
      </c>
      <c r="W67">
        <v>107.34</v>
      </c>
      <c r="X67">
        <v>107.34</v>
      </c>
      <c r="Y67">
        <v>107.34</v>
      </c>
      <c r="Z67">
        <v>107.34</v>
      </c>
      <c r="AA67">
        <v>107.34</v>
      </c>
      <c r="AB67">
        <v>107.34</v>
      </c>
      <c r="AC67">
        <v>107.34</v>
      </c>
      <c r="AD67">
        <v>107.34</v>
      </c>
      <c r="AE67">
        <v>107.34</v>
      </c>
      <c r="AF67">
        <v>107.34</v>
      </c>
      <c r="AG67">
        <v>107.34</v>
      </c>
      <c r="AH67">
        <v>107.34</v>
      </c>
      <c r="AI67">
        <v>107.34</v>
      </c>
      <c r="AJ67">
        <v>107.34</v>
      </c>
      <c r="AK67">
        <v>107.34</v>
      </c>
      <c r="AL67">
        <v>107.34</v>
      </c>
      <c r="AM67">
        <v>107.34</v>
      </c>
      <c r="AN67">
        <v>107.34</v>
      </c>
      <c r="AO67">
        <v>107.34</v>
      </c>
      <c r="AP67">
        <v>107.34</v>
      </c>
      <c r="AQ67">
        <v>107.34</v>
      </c>
      <c r="AR67">
        <v>107.34</v>
      </c>
      <c r="AS67">
        <v>107.34</v>
      </c>
      <c r="AT67">
        <v>107.34</v>
      </c>
      <c r="AU67">
        <v>107.34</v>
      </c>
      <c r="AV67">
        <v>107.34</v>
      </c>
      <c r="AW67">
        <v>107.34</v>
      </c>
    </row>
    <row r="68" spans="1:49" x14ac:dyDescent="0.25">
      <c r="A68" t="s">
        <v>353</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5" tint="0.79998168889431442"/>
  </sheetPr>
  <dimension ref="A1:E5"/>
  <sheetViews>
    <sheetView workbookViewId="0">
      <selection activeCell="G2" sqref="G2:G3"/>
    </sheetView>
  </sheetViews>
  <sheetFormatPr defaultRowHeight="13.2" x14ac:dyDescent="0.25"/>
  <cols>
    <col min="1" max="1" width="16" bestFit="1" customWidth="1"/>
    <col min="2" max="2" width="9.6640625" bestFit="1" customWidth="1"/>
    <col min="3" max="3" width="8.109375" bestFit="1" customWidth="1"/>
    <col min="4" max="4" width="22.88671875" bestFit="1" customWidth="1"/>
    <col min="5" max="5" width="24.109375" bestFit="1" customWidth="1"/>
  </cols>
  <sheetData>
    <row r="1" spans="1:5" x14ac:dyDescent="0.25">
      <c r="B1" t="s">
        <v>69</v>
      </c>
      <c r="C1" t="s">
        <v>70</v>
      </c>
      <c r="D1" t="s">
        <v>370</v>
      </c>
      <c r="E1" t="s">
        <v>371</v>
      </c>
    </row>
    <row r="2" spans="1:5" x14ac:dyDescent="0.25">
      <c r="A2" s="5" t="s">
        <v>67</v>
      </c>
      <c r="B2" s="6">
        <v>4867.8999999999996</v>
      </c>
      <c r="C2" s="6">
        <f>ROUND(B2/12,2)</f>
        <v>405.66</v>
      </c>
      <c r="D2" s="6">
        <v>2987.75</v>
      </c>
      <c r="E2" s="6">
        <f>ROUND(D2/12,2)</f>
        <v>248.98</v>
      </c>
    </row>
    <row r="3" spans="1:5" x14ac:dyDescent="0.25">
      <c r="A3" s="5" t="s">
        <v>68</v>
      </c>
      <c r="B3" s="6">
        <v>1622.58</v>
      </c>
      <c r="C3" s="6">
        <f>ROUND(B3/12,2)</f>
        <v>135.22</v>
      </c>
      <c r="D3" s="6">
        <v>995.52</v>
      </c>
      <c r="E3" s="6">
        <f>ROUND(D3/12,2)</f>
        <v>82.96</v>
      </c>
    </row>
    <row r="4" spans="1:5" x14ac:dyDescent="0.25">
      <c r="A4" s="2" t="s">
        <v>369</v>
      </c>
    </row>
    <row r="5" spans="1:5" x14ac:dyDescent="0.25">
      <c r="A5" s="58" t="s">
        <v>379</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5" tint="0.79998168889431442"/>
  </sheetPr>
  <dimension ref="A1:K223"/>
  <sheetViews>
    <sheetView workbookViewId="0">
      <pane ySplit="1" topLeftCell="A2" activePane="bottomLeft" state="frozen"/>
      <selection activeCell="G19" sqref="G19"/>
      <selection pane="bottomLeft" activeCell="E2" sqref="E2"/>
    </sheetView>
  </sheetViews>
  <sheetFormatPr defaultRowHeight="15.6" x14ac:dyDescent="0.3"/>
  <cols>
    <col min="1" max="1" width="11" style="25" bestFit="1" customWidth="1"/>
    <col min="2" max="2" width="54" style="25" customWidth="1"/>
    <col min="3" max="3" width="23.33203125" style="26" bestFit="1" customWidth="1"/>
    <col min="4" max="4" width="23.88671875" bestFit="1" customWidth="1"/>
    <col min="5" max="5" width="30.88671875" bestFit="1" customWidth="1"/>
    <col min="6" max="6" width="34" bestFit="1" customWidth="1"/>
    <col min="7" max="7" width="18.6640625" bestFit="1" customWidth="1"/>
    <col min="8" max="8" width="14.109375" bestFit="1" customWidth="1"/>
    <col min="9" max="9" width="17.6640625" bestFit="1" customWidth="1"/>
  </cols>
  <sheetData>
    <row r="1" spans="1:11" ht="14.4" x14ac:dyDescent="0.3">
      <c r="A1" s="21" t="s">
        <v>73</v>
      </c>
      <c r="B1" s="21" t="s">
        <v>319</v>
      </c>
      <c r="C1" s="21" t="s">
        <v>74</v>
      </c>
      <c r="D1" s="21" t="s">
        <v>324</v>
      </c>
      <c r="E1" s="21" t="s">
        <v>326</v>
      </c>
      <c r="F1" s="21" t="s">
        <v>327</v>
      </c>
      <c r="G1" s="21" t="s">
        <v>342</v>
      </c>
      <c r="H1" s="51" t="s">
        <v>320</v>
      </c>
      <c r="I1" s="51" t="s">
        <v>341</v>
      </c>
      <c r="J1" s="52" t="s">
        <v>321</v>
      </c>
    </row>
    <row r="2" spans="1:11" x14ac:dyDescent="0.3">
      <c r="A2" s="64" t="s">
        <v>338</v>
      </c>
      <c r="B2" s="60" t="s">
        <v>339</v>
      </c>
      <c r="E2" s="59" t="s">
        <v>349</v>
      </c>
      <c r="H2">
        <v>6073</v>
      </c>
      <c r="I2">
        <v>6073</v>
      </c>
      <c r="J2" s="52" t="s">
        <v>44</v>
      </c>
      <c r="K2" s="59" t="s">
        <v>335</v>
      </c>
    </row>
    <row r="3" spans="1:11" x14ac:dyDescent="0.3">
      <c r="A3" s="22">
        <v>1010</v>
      </c>
      <c r="B3" s="61" t="s">
        <v>101</v>
      </c>
      <c r="C3" s="22">
        <v>19</v>
      </c>
      <c r="D3" s="59" t="s">
        <v>325</v>
      </c>
      <c r="F3" t="s">
        <v>329</v>
      </c>
      <c r="G3" s="59" t="s">
        <v>343</v>
      </c>
      <c r="H3">
        <v>6170</v>
      </c>
      <c r="I3">
        <v>6170</v>
      </c>
      <c r="J3" s="52" t="s">
        <v>45</v>
      </c>
      <c r="K3" s="59" t="s">
        <v>336</v>
      </c>
    </row>
    <row r="4" spans="1:11" x14ac:dyDescent="0.3">
      <c r="A4" s="22">
        <v>1020</v>
      </c>
      <c r="B4" s="61" t="s">
        <v>102</v>
      </c>
      <c r="C4" s="22">
        <v>16</v>
      </c>
      <c r="F4" t="s">
        <v>322</v>
      </c>
      <c r="G4" s="59" t="s">
        <v>344</v>
      </c>
      <c r="H4">
        <v>6175</v>
      </c>
      <c r="I4">
        <v>6175</v>
      </c>
      <c r="J4" s="52" t="s">
        <v>46</v>
      </c>
      <c r="K4" s="59" t="s">
        <v>352</v>
      </c>
    </row>
    <row r="5" spans="1:11" x14ac:dyDescent="0.3">
      <c r="A5" s="22">
        <v>1030</v>
      </c>
      <c r="B5" s="61" t="s">
        <v>103</v>
      </c>
      <c r="C5" s="22">
        <v>15</v>
      </c>
      <c r="F5" t="s">
        <v>323</v>
      </c>
      <c r="H5">
        <v>6177</v>
      </c>
      <c r="I5">
        <v>6177</v>
      </c>
      <c r="J5" s="52" t="s">
        <v>47</v>
      </c>
    </row>
    <row r="6" spans="1:11" x14ac:dyDescent="0.3">
      <c r="A6" s="22">
        <v>1040</v>
      </c>
      <c r="B6" s="61" t="s">
        <v>104</v>
      </c>
      <c r="C6" s="22">
        <v>18</v>
      </c>
      <c r="F6" t="s">
        <v>328</v>
      </c>
      <c r="H6">
        <v>6180</v>
      </c>
      <c r="I6">
        <v>6180</v>
      </c>
      <c r="J6" s="52" t="s">
        <v>65</v>
      </c>
    </row>
    <row r="7" spans="1:11" x14ac:dyDescent="0.25">
      <c r="A7" s="22">
        <v>1041</v>
      </c>
      <c r="B7" s="61" t="s">
        <v>105</v>
      </c>
      <c r="C7" s="22">
        <v>17</v>
      </c>
      <c r="H7">
        <v>6181</v>
      </c>
      <c r="I7">
        <v>6181</v>
      </c>
    </row>
    <row r="8" spans="1:11" x14ac:dyDescent="0.25">
      <c r="A8" s="22">
        <v>1042</v>
      </c>
      <c r="B8" s="61" t="s">
        <v>106</v>
      </c>
      <c r="C8" s="22">
        <v>16</v>
      </c>
      <c r="H8">
        <v>6182</v>
      </c>
      <c r="I8">
        <v>6182</v>
      </c>
    </row>
    <row r="9" spans="1:11" x14ac:dyDescent="0.25">
      <c r="A9" s="22">
        <v>1043</v>
      </c>
      <c r="B9" s="61" t="s">
        <v>107</v>
      </c>
      <c r="C9" s="22">
        <v>16</v>
      </c>
      <c r="H9">
        <v>6183</v>
      </c>
      <c r="I9">
        <v>6183</v>
      </c>
    </row>
    <row r="10" spans="1:11" x14ac:dyDescent="0.25">
      <c r="A10" s="23">
        <v>1050</v>
      </c>
      <c r="B10" s="62" t="s">
        <v>108</v>
      </c>
      <c r="C10" s="22">
        <v>14</v>
      </c>
      <c r="H10">
        <v>6184</v>
      </c>
      <c r="I10">
        <v>6184</v>
      </c>
    </row>
    <row r="11" spans="1:11" x14ac:dyDescent="0.25">
      <c r="A11" s="22">
        <v>1070</v>
      </c>
      <c r="B11" s="61" t="s">
        <v>109</v>
      </c>
      <c r="C11" s="22">
        <v>14</v>
      </c>
      <c r="H11">
        <v>6185</v>
      </c>
      <c r="I11">
        <v>6185</v>
      </c>
    </row>
    <row r="12" spans="1:11" x14ac:dyDescent="0.25">
      <c r="A12" s="22">
        <v>1071</v>
      </c>
      <c r="B12" s="61" t="s">
        <v>110</v>
      </c>
      <c r="C12" s="22">
        <v>13</v>
      </c>
      <c r="H12">
        <v>6186</v>
      </c>
      <c r="I12">
        <v>6186</v>
      </c>
    </row>
    <row r="13" spans="1:11" x14ac:dyDescent="0.25">
      <c r="A13" s="22">
        <v>1072</v>
      </c>
      <c r="B13" s="61" t="s">
        <v>111</v>
      </c>
      <c r="C13" s="22">
        <v>13</v>
      </c>
      <c r="H13">
        <v>6188</v>
      </c>
      <c r="I13">
        <v>6188</v>
      </c>
    </row>
    <row r="14" spans="1:11" x14ac:dyDescent="0.25">
      <c r="A14" s="22">
        <v>1073</v>
      </c>
      <c r="B14" s="61" t="s">
        <v>112</v>
      </c>
      <c r="C14" s="22">
        <v>12</v>
      </c>
      <c r="H14">
        <v>6270</v>
      </c>
      <c r="I14">
        <v>6270</v>
      </c>
    </row>
    <row r="15" spans="1:11" x14ac:dyDescent="0.25">
      <c r="A15" s="22">
        <v>1074</v>
      </c>
      <c r="B15" s="61" t="s">
        <v>113</v>
      </c>
      <c r="C15" s="22">
        <v>12</v>
      </c>
      <c r="H15">
        <v>6273</v>
      </c>
      <c r="I15">
        <v>6273</v>
      </c>
    </row>
    <row r="16" spans="1:11" x14ac:dyDescent="0.25">
      <c r="A16" s="22">
        <v>1075</v>
      </c>
      <c r="B16" s="61" t="s">
        <v>114</v>
      </c>
      <c r="C16" s="22">
        <v>8</v>
      </c>
      <c r="H16">
        <v>6274</v>
      </c>
      <c r="I16">
        <v>6274</v>
      </c>
    </row>
    <row r="17" spans="1:9" x14ac:dyDescent="0.25">
      <c r="A17" s="22">
        <v>1076</v>
      </c>
      <c r="B17" s="61" t="s">
        <v>115</v>
      </c>
      <c r="C17" s="22">
        <v>12</v>
      </c>
      <c r="H17">
        <v>6370</v>
      </c>
      <c r="I17">
        <v>6370</v>
      </c>
    </row>
    <row r="18" spans="1:9" x14ac:dyDescent="0.25">
      <c r="A18" s="22">
        <v>1077</v>
      </c>
      <c r="B18" s="61" t="s">
        <v>116</v>
      </c>
      <c r="C18" s="22">
        <v>11</v>
      </c>
      <c r="H18">
        <v>6461</v>
      </c>
      <c r="I18">
        <v>6461</v>
      </c>
    </row>
    <row r="19" spans="1:9" x14ac:dyDescent="0.25">
      <c r="A19" s="22">
        <v>1078</v>
      </c>
      <c r="B19" s="61" t="s">
        <v>117</v>
      </c>
      <c r="C19" s="22">
        <v>11</v>
      </c>
      <c r="H19">
        <v>6462</v>
      </c>
      <c r="I19">
        <v>6462</v>
      </c>
    </row>
    <row r="20" spans="1:9" x14ac:dyDescent="0.25">
      <c r="A20" s="22">
        <v>1079</v>
      </c>
      <c r="B20" s="61" t="s">
        <v>118</v>
      </c>
      <c r="C20" s="22">
        <v>10</v>
      </c>
      <c r="H20">
        <v>6470</v>
      </c>
      <c r="I20">
        <v>6470</v>
      </c>
    </row>
    <row r="21" spans="1:9" x14ac:dyDescent="0.25">
      <c r="A21" s="22">
        <v>1080</v>
      </c>
      <c r="B21" s="61" t="s">
        <v>119</v>
      </c>
      <c r="C21" s="22">
        <v>6</v>
      </c>
      <c r="H21">
        <v>6670</v>
      </c>
      <c r="I21">
        <v>6670</v>
      </c>
    </row>
    <row r="22" spans="1:9" x14ac:dyDescent="0.25">
      <c r="A22" s="22">
        <v>1081</v>
      </c>
      <c r="B22" s="61" t="s">
        <v>120</v>
      </c>
      <c r="C22" s="22">
        <v>4</v>
      </c>
      <c r="H22">
        <v>6750</v>
      </c>
      <c r="I22">
        <v>6750</v>
      </c>
    </row>
    <row r="23" spans="1:9" x14ac:dyDescent="0.25">
      <c r="A23" s="22">
        <v>1083</v>
      </c>
      <c r="B23" s="61" t="s">
        <v>121</v>
      </c>
      <c r="C23" s="22">
        <v>14</v>
      </c>
      <c r="H23">
        <v>6770</v>
      </c>
      <c r="I23">
        <v>6770</v>
      </c>
    </row>
    <row r="24" spans="1:9" x14ac:dyDescent="0.25">
      <c r="A24" s="22">
        <v>1084</v>
      </c>
      <c r="B24" s="61" t="s">
        <v>122</v>
      </c>
      <c r="C24" s="22">
        <v>15</v>
      </c>
      <c r="H24" s="36"/>
      <c r="I24">
        <v>6271</v>
      </c>
    </row>
    <row r="25" spans="1:9" x14ac:dyDescent="0.25">
      <c r="A25" s="22">
        <v>1085</v>
      </c>
      <c r="B25" s="61" t="s">
        <v>123</v>
      </c>
      <c r="C25" s="22">
        <v>11</v>
      </c>
    </row>
    <row r="26" spans="1:9" x14ac:dyDescent="0.25">
      <c r="A26" s="22">
        <v>1220</v>
      </c>
      <c r="B26" s="61" t="s">
        <v>124</v>
      </c>
      <c r="C26" s="22">
        <v>17</v>
      </c>
    </row>
    <row r="27" spans="1:9" x14ac:dyDescent="0.25">
      <c r="A27" s="22">
        <v>1221</v>
      </c>
      <c r="B27" s="61" t="s">
        <v>125</v>
      </c>
      <c r="C27" s="22">
        <v>16</v>
      </c>
    </row>
    <row r="28" spans="1:9" x14ac:dyDescent="0.25">
      <c r="A28" s="22">
        <v>1222</v>
      </c>
      <c r="B28" s="61" t="s">
        <v>126</v>
      </c>
      <c r="C28" s="22">
        <v>16</v>
      </c>
    </row>
    <row r="29" spans="1:9" x14ac:dyDescent="0.25">
      <c r="A29" s="22">
        <v>1230</v>
      </c>
      <c r="B29" s="61" t="s">
        <v>127</v>
      </c>
      <c r="C29" s="22">
        <v>15</v>
      </c>
    </row>
    <row r="30" spans="1:9" x14ac:dyDescent="0.25">
      <c r="A30" s="22">
        <v>1231</v>
      </c>
      <c r="B30" s="61" t="s">
        <v>128</v>
      </c>
      <c r="C30" s="22">
        <v>15</v>
      </c>
    </row>
    <row r="31" spans="1:9" x14ac:dyDescent="0.25">
      <c r="A31" s="22">
        <v>1232</v>
      </c>
      <c r="B31" s="61" t="s">
        <v>129</v>
      </c>
      <c r="C31" s="22">
        <v>15</v>
      </c>
    </row>
    <row r="32" spans="1:9" x14ac:dyDescent="0.25">
      <c r="A32" s="22">
        <v>1240</v>
      </c>
      <c r="B32" s="61" t="s">
        <v>130</v>
      </c>
      <c r="C32" s="22">
        <v>17</v>
      </c>
    </row>
    <row r="33" spans="1:3" x14ac:dyDescent="0.25">
      <c r="A33" s="22">
        <v>1270</v>
      </c>
      <c r="B33" s="61" t="s">
        <v>131</v>
      </c>
      <c r="C33" s="22">
        <v>13</v>
      </c>
    </row>
    <row r="34" spans="1:3" x14ac:dyDescent="0.25">
      <c r="A34" s="22">
        <v>1271</v>
      </c>
      <c r="B34" s="61" t="s">
        <v>132</v>
      </c>
      <c r="C34" s="22">
        <v>10</v>
      </c>
    </row>
    <row r="35" spans="1:3" x14ac:dyDescent="0.25">
      <c r="A35" s="22">
        <v>1272</v>
      </c>
      <c r="B35" s="61" t="s">
        <v>133</v>
      </c>
      <c r="C35" s="22">
        <v>12</v>
      </c>
    </row>
    <row r="36" spans="1:3" x14ac:dyDescent="0.25">
      <c r="A36" s="22">
        <v>1273</v>
      </c>
      <c r="B36" s="61" t="s">
        <v>134</v>
      </c>
      <c r="C36" s="22">
        <v>12</v>
      </c>
    </row>
    <row r="37" spans="1:3" x14ac:dyDescent="0.25">
      <c r="A37" s="22">
        <v>1274</v>
      </c>
      <c r="B37" s="61" t="s">
        <v>135</v>
      </c>
      <c r="C37" s="22">
        <v>10</v>
      </c>
    </row>
    <row r="38" spans="1:3" x14ac:dyDescent="0.25">
      <c r="A38" s="22">
        <v>1290</v>
      </c>
      <c r="B38" s="61" t="s">
        <v>136</v>
      </c>
      <c r="C38" s="22">
        <v>9</v>
      </c>
    </row>
    <row r="39" spans="1:3" x14ac:dyDescent="0.25">
      <c r="A39" s="22">
        <v>1293</v>
      </c>
      <c r="B39" s="61" t="s">
        <v>137</v>
      </c>
      <c r="C39" s="22">
        <v>8</v>
      </c>
    </row>
    <row r="40" spans="1:3" x14ac:dyDescent="0.25">
      <c r="A40" s="22">
        <v>1420</v>
      </c>
      <c r="B40" s="61" t="s">
        <v>138</v>
      </c>
      <c r="C40" s="22">
        <v>17</v>
      </c>
    </row>
    <row r="41" spans="1:3" x14ac:dyDescent="0.25">
      <c r="A41" s="22">
        <v>1450</v>
      </c>
      <c r="B41" s="61" t="s">
        <v>139</v>
      </c>
      <c r="C41" s="22">
        <v>14</v>
      </c>
    </row>
    <row r="42" spans="1:3" x14ac:dyDescent="0.25">
      <c r="A42" s="22">
        <v>1465</v>
      </c>
      <c r="B42" s="61" t="s">
        <v>140</v>
      </c>
      <c r="C42" s="22">
        <v>16</v>
      </c>
    </row>
    <row r="43" spans="1:3" x14ac:dyDescent="0.25">
      <c r="A43" s="22">
        <v>1470</v>
      </c>
      <c r="B43" s="61" t="s">
        <v>141</v>
      </c>
      <c r="C43" s="22">
        <v>15</v>
      </c>
    </row>
    <row r="44" spans="1:3" x14ac:dyDescent="0.25">
      <c r="A44" s="22">
        <v>1471</v>
      </c>
      <c r="B44" s="61" t="s">
        <v>142</v>
      </c>
      <c r="C44" s="22">
        <v>14</v>
      </c>
    </row>
    <row r="45" spans="1:3" x14ac:dyDescent="0.25">
      <c r="A45" s="22">
        <v>1472</v>
      </c>
      <c r="B45" s="61" t="s">
        <v>143</v>
      </c>
      <c r="C45" s="22">
        <v>11</v>
      </c>
    </row>
    <row r="46" spans="1:3" x14ac:dyDescent="0.25">
      <c r="A46" s="22">
        <v>1473</v>
      </c>
      <c r="B46" s="61" t="s">
        <v>144</v>
      </c>
      <c r="C46" s="22">
        <v>11</v>
      </c>
    </row>
    <row r="47" spans="1:3" x14ac:dyDescent="0.25">
      <c r="A47" s="22">
        <v>1474</v>
      </c>
      <c r="B47" s="61" t="s">
        <v>145</v>
      </c>
      <c r="C47" s="22">
        <v>10</v>
      </c>
    </row>
    <row r="48" spans="1:3" x14ac:dyDescent="0.25">
      <c r="A48" s="22">
        <v>1476</v>
      </c>
      <c r="B48" s="61" t="s">
        <v>146</v>
      </c>
      <c r="C48" s="22">
        <v>13</v>
      </c>
    </row>
    <row r="49" spans="1:3" x14ac:dyDescent="0.25">
      <c r="A49" s="22">
        <v>1610</v>
      </c>
      <c r="B49" s="61" t="s">
        <v>147</v>
      </c>
      <c r="C49" s="22">
        <v>19</v>
      </c>
    </row>
    <row r="50" spans="1:3" x14ac:dyDescent="0.25">
      <c r="A50" s="22">
        <v>1620</v>
      </c>
      <c r="B50" s="61" t="s">
        <v>148</v>
      </c>
      <c r="C50" s="22">
        <v>16</v>
      </c>
    </row>
    <row r="51" spans="1:3" x14ac:dyDescent="0.25">
      <c r="A51" s="22">
        <v>1621</v>
      </c>
      <c r="B51" s="61" t="s">
        <v>149</v>
      </c>
      <c r="C51" s="22">
        <v>16</v>
      </c>
    </row>
    <row r="52" spans="1:3" x14ac:dyDescent="0.25">
      <c r="A52" s="22">
        <v>1640</v>
      </c>
      <c r="B52" s="61" t="s">
        <v>150</v>
      </c>
      <c r="C52" s="22">
        <v>16</v>
      </c>
    </row>
    <row r="53" spans="1:3" x14ac:dyDescent="0.25">
      <c r="A53" s="22">
        <v>1660</v>
      </c>
      <c r="B53" s="61" t="s">
        <v>151</v>
      </c>
      <c r="C53" s="22">
        <v>14</v>
      </c>
    </row>
    <row r="54" spans="1:3" x14ac:dyDescent="0.25">
      <c r="A54" s="22">
        <v>1661</v>
      </c>
      <c r="B54" s="61" t="s">
        <v>152</v>
      </c>
      <c r="C54" s="22">
        <v>14</v>
      </c>
    </row>
    <row r="55" spans="1:3" x14ac:dyDescent="0.25">
      <c r="A55" s="22">
        <v>1670</v>
      </c>
      <c r="B55" s="61" t="s">
        <v>153</v>
      </c>
      <c r="C55" s="22">
        <v>13</v>
      </c>
    </row>
    <row r="56" spans="1:3" x14ac:dyDescent="0.25">
      <c r="A56" s="22">
        <v>1671</v>
      </c>
      <c r="B56" s="61" t="s">
        <v>154</v>
      </c>
      <c r="C56" s="22">
        <v>12</v>
      </c>
    </row>
    <row r="57" spans="1:3" x14ac:dyDescent="0.25">
      <c r="A57" s="22">
        <v>2010</v>
      </c>
      <c r="B57" s="61" t="s">
        <v>155</v>
      </c>
      <c r="C57" s="22">
        <v>19</v>
      </c>
    </row>
    <row r="58" spans="1:3" x14ac:dyDescent="0.25">
      <c r="A58" s="22">
        <v>2020</v>
      </c>
      <c r="B58" s="61" t="s">
        <v>156</v>
      </c>
      <c r="C58" s="22">
        <v>15</v>
      </c>
    </row>
    <row r="59" spans="1:3" x14ac:dyDescent="0.25">
      <c r="A59" s="22">
        <v>2030</v>
      </c>
      <c r="B59" s="61" t="s">
        <v>157</v>
      </c>
      <c r="C59" s="22">
        <v>13</v>
      </c>
    </row>
    <row r="60" spans="1:3" x14ac:dyDescent="0.25">
      <c r="A60" s="22">
        <v>2051</v>
      </c>
      <c r="B60" s="61" t="s">
        <v>158</v>
      </c>
      <c r="C60" s="22">
        <v>8</v>
      </c>
    </row>
    <row r="61" spans="1:3" x14ac:dyDescent="0.25">
      <c r="A61" s="22">
        <v>2070</v>
      </c>
      <c r="B61" s="61" t="s">
        <v>159</v>
      </c>
      <c r="C61" s="22">
        <v>9</v>
      </c>
    </row>
    <row r="62" spans="1:3" x14ac:dyDescent="0.25">
      <c r="A62" s="22">
        <v>2071</v>
      </c>
      <c r="B62" s="61" t="s">
        <v>160</v>
      </c>
      <c r="C62" s="22">
        <v>6</v>
      </c>
    </row>
    <row r="63" spans="1:3" x14ac:dyDescent="0.25">
      <c r="A63" s="22">
        <v>2072</v>
      </c>
      <c r="B63" s="61" t="s">
        <v>161</v>
      </c>
      <c r="C63" s="22">
        <v>4</v>
      </c>
    </row>
    <row r="64" spans="1:3" x14ac:dyDescent="0.25">
      <c r="A64" s="22">
        <v>2073</v>
      </c>
      <c r="B64" s="61" t="s">
        <v>162</v>
      </c>
      <c r="C64" s="22">
        <v>6</v>
      </c>
    </row>
    <row r="65" spans="1:3" x14ac:dyDescent="0.25">
      <c r="A65" s="24">
        <v>2074</v>
      </c>
      <c r="B65" s="63" t="s">
        <v>163</v>
      </c>
      <c r="C65" s="22">
        <v>5</v>
      </c>
    </row>
    <row r="66" spans="1:3" x14ac:dyDescent="0.25">
      <c r="A66" s="22">
        <v>2075</v>
      </c>
      <c r="B66" s="61" t="s">
        <v>164</v>
      </c>
      <c r="C66" s="22">
        <v>7</v>
      </c>
    </row>
    <row r="67" spans="1:3" x14ac:dyDescent="0.25">
      <c r="A67" s="22">
        <v>2210</v>
      </c>
      <c r="B67" s="61" t="s">
        <v>165</v>
      </c>
      <c r="C67" s="22">
        <v>19</v>
      </c>
    </row>
    <row r="68" spans="1:3" x14ac:dyDescent="0.25">
      <c r="A68" s="22">
        <v>2220</v>
      </c>
      <c r="B68" s="61" t="s">
        <v>166</v>
      </c>
      <c r="C68" s="22">
        <v>16</v>
      </c>
    </row>
    <row r="69" spans="1:3" x14ac:dyDescent="0.25">
      <c r="A69" s="22">
        <v>2221</v>
      </c>
      <c r="B69" s="61" t="s">
        <v>167</v>
      </c>
      <c r="C69" s="22">
        <v>18</v>
      </c>
    </row>
    <row r="70" spans="1:3" x14ac:dyDescent="0.25">
      <c r="A70" s="22">
        <v>2230</v>
      </c>
      <c r="B70" s="61" t="s">
        <v>168</v>
      </c>
      <c r="C70" s="22">
        <v>15</v>
      </c>
    </row>
    <row r="71" spans="1:3" x14ac:dyDescent="0.25">
      <c r="A71" s="22">
        <v>2240</v>
      </c>
      <c r="B71" s="61" t="s">
        <v>169</v>
      </c>
      <c r="C71" s="22">
        <v>17</v>
      </c>
    </row>
    <row r="72" spans="1:3" x14ac:dyDescent="0.25">
      <c r="A72" s="22">
        <v>2250</v>
      </c>
      <c r="B72" s="61" t="s">
        <v>170</v>
      </c>
      <c r="C72" s="22">
        <v>14</v>
      </c>
    </row>
    <row r="73" spans="1:3" x14ac:dyDescent="0.25">
      <c r="A73" s="22">
        <v>2260</v>
      </c>
      <c r="B73" s="61" t="s">
        <v>171</v>
      </c>
      <c r="C73" s="22">
        <v>12</v>
      </c>
    </row>
    <row r="74" spans="1:3" x14ac:dyDescent="0.25">
      <c r="A74" s="22">
        <v>2261</v>
      </c>
      <c r="B74" s="61" t="s">
        <v>172</v>
      </c>
      <c r="C74" s="22">
        <v>14</v>
      </c>
    </row>
    <row r="75" spans="1:3" x14ac:dyDescent="0.25">
      <c r="A75" s="22">
        <v>2270</v>
      </c>
      <c r="B75" s="61" t="s">
        <v>173</v>
      </c>
      <c r="C75" s="22">
        <v>10</v>
      </c>
    </row>
    <row r="76" spans="1:3" x14ac:dyDescent="0.25">
      <c r="A76" s="22">
        <v>2271</v>
      </c>
      <c r="B76" s="61" t="s">
        <v>174</v>
      </c>
      <c r="C76" s="22">
        <v>10</v>
      </c>
    </row>
    <row r="77" spans="1:3" x14ac:dyDescent="0.25">
      <c r="A77" s="22">
        <v>2272</v>
      </c>
      <c r="B77" s="61" t="s">
        <v>175</v>
      </c>
      <c r="C77" s="22">
        <v>7</v>
      </c>
    </row>
    <row r="78" spans="1:3" x14ac:dyDescent="0.25">
      <c r="A78" s="22">
        <v>2273</v>
      </c>
      <c r="B78" s="61" t="s">
        <v>176</v>
      </c>
      <c r="C78" s="22">
        <v>6</v>
      </c>
    </row>
    <row r="79" spans="1:3" x14ac:dyDescent="0.25">
      <c r="A79" s="22">
        <v>2290</v>
      </c>
      <c r="B79" s="61" t="s">
        <v>177</v>
      </c>
      <c r="C79" s="22">
        <v>6</v>
      </c>
    </row>
    <row r="80" spans="1:3" x14ac:dyDescent="0.25">
      <c r="A80" s="22">
        <v>2291</v>
      </c>
      <c r="B80" s="61" t="s">
        <v>178</v>
      </c>
      <c r="C80" s="22">
        <v>5</v>
      </c>
    </row>
    <row r="81" spans="1:3" x14ac:dyDescent="0.25">
      <c r="A81" s="22">
        <v>2420</v>
      </c>
      <c r="B81" s="61" t="s">
        <v>179</v>
      </c>
      <c r="C81" s="22">
        <v>17</v>
      </c>
    </row>
    <row r="82" spans="1:3" x14ac:dyDescent="0.25">
      <c r="A82" s="22">
        <v>2422</v>
      </c>
      <c r="B82" s="61" t="s">
        <v>180</v>
      </c>
      <c r="C82" s="22">
        <v>14</v>
      </c>
    </row>
    <row r="83" spans="1:3" x14ac:dyDescent="0.25">
      <c r="A83" s="22">
        <v>2430</v>
      </c>
      <c r="B83" s="61" t="s">
        <v>181</v>
      </c>
      <c r="C83" s="22">
        <v>16</v>
      </c>
    </row>
    <row r="84" spans="1:3" x14ac:dyDescent="0.25">
      <c r="A84" s="22">
        <v>2432</v>
      </c>
      <c r="B84" s="61" t="s">
        <v>182</v>
      </c>
      <c r="C84" s="22">
        <v>13</v>
      </c>
    </row>
    <row r="85" spans="1:3" x14ac:dyDescent="0.25">
      <c r="A85" s="22">
        <v>2470</v>
      </c>
      <c r="B85" s="61" t="s">
        <v>183</v>
      </c>
      <c r="C85" s="22">
        <v>15</v>
      </c>
    </row>
    <row r="86" spans="1:3" x14ac:dyDescent="0.25">
      <c r="A86" s="22">
        <v>2471</v>
      </c>
      <c r="B86" s="61" t="s">
        <v>184</v>
      </c>
      <c r="C86" s="22">
        <v>10</v>
      </c>
    </row>
    <row r="87" spans="1:3" x14ac:dyDescent="0.25">
      <c r="A87" s="22">
        <v>2472</v>
      </c>
      <c r="B87" s="61" t="s">
        <v>185</v>
      </c>
      <c r="C87" s="22">
        <v>10</v>
      </c>
    </row>
    <row r="88" spans="1:3" x14ac:dyDescent="0.25">
      <c r="A88" s="22">
        <v>2473</v>
      </c>
      <c r="B88" s="61" t="s">
        <v>186</v>
      </c>
      <c r="C88" s="22">
        <v>9</v>
      </c>
    </row>
    <row r="89" spans="1:3" x14ac:dyDescent="0.25">
      <c r="A89" s="22">
        <v>2492</v>
      </c>
      <c r="B89" s="61" t="s">
        <v>187</v>
      </c>
      <c r="C89" s="22">
        <v>5</v>
      </c>
    </row>
    <row r="90" spans="1:3" x14ac:dyDescent="0.25">
      <c r="A90" s="22">
        <v>2620</v>
      </c>
      <c r="B90" s="61" t="s">
        <v>188</v>
      </c>
      <c r="C90" s="22">
        <v>16</v>
      </c>
    </row>
    <row r="91" spans="1:3" x14ac:dyDescent="0.25">
      <c r="A91" s="22">
        <v>2621</v>
      </c>
      <c r="B91" s="61" t="s">
        <v>189</v>
      </c>
      <c r="C91" s="22">
        <v>14</v>
      </c>
    </row>
    <row r="92" spans="1:3" x14ac:dyDescent="0.25">
      <c r="A92" s="22">
        <v>2671</v>
      </c>
      <c r="B92" s="61" t="s">
        <v>190</v>
      </c>
      <c r="C92" s="22">
        <v>11</v>
      </c>
    </row>
    <row r="93" spans="1:3" x14ac:dyDescent="0.25">
      <c r="A93" s="22">
        <v>2672</v>
      </c>
      <c r="B93" s="61" t="s">
        <v>191</v>
      </c>
      <c r="C93" s="22">
        <v>5</v>
      </c>
    </row>
    <row r="94" spans="1:3" x14ac:dyDescent="0.25">
      <c r="A94" s="22">
        <v>2690</v>
      </c>
      <c r="B94" s="61" t="s">
        <v>192</v>
      </c>
      <c r="C94" s="22">
        <v>6</v>
      </c>
    </row>
    <row r="95" spans="1:3" x14ac:dyDescent="0.25">
      <c r="A95" s="22">
        <v>2691</v>
      </c>
      <c r="B95" s="61" t="s">
        <v>193</v>
      </c>
      <c r="C95" s="22">
        <v>4</v>
      </c>
    </row>
    <row r="96" spans="1:3" x14ac:dyDescent="0.25">
      <c r="A96" s="22">
        <v>3010</v>
      </c>
      <c r="B96" s="61" t="s">
        <v>194</v>
      </c>
      <c r="C96" s="22">
        <v>20</v>
      </c>
    </row>
    <row r="97" spans="1:3" x14ac:dyDescent="0.25">
      <c r="A97" s="22">
        <v>3030</v>
      </c>
      <c r="B97" s="61" t="s">
        <v>195</v>
      </c>
      <c r="C97" s="22">
        <v>19</v>
      </c>
    </row>
    <row r="98" spans="1:3" x14ac:dyDescent="0.25">
      <c r="A98" s="23">
        <v>3070</v>
      </c>
      <c r="B98" s="62" t="s">
        <v>196</v>
      </c>
      <c r="C98" s="22">
        <v>18</v>
      </c>
    </row>
    <row r="99" spans="1:3" x14ac:dyDescent="0.25">
      <c r="A99" s="22">
        <v>3071</v>
      </c>
      <c r="B99" s="61" t="s">
        <v>197</v>
      </c>
      <c r="C99" s="22">
        <v>10</v>
      </c>
    </row>
    <row r="100" spans="1:3" x14ac:dyDescent="0.25">
      <c r="A100" s="22">
        <v>3072</v>
      </c>
      <c r="B100" s="61" t="s">
        <v>198</v>
      </c>
      <c r="C100" s="22">
        <v>11</v>
      </c>
    </row>
    <row r="101" spans="1:3" x14ac:dyDescent="0.25">
      <c r="A101" s="22">
        <v>3073</v>
      </c>
      <c r="B101" s="61" t="s">
        <v>199</v>
      </c>
      <c r="C101" s="22">
        <v>5</v>
      </c>
    </row>
    <row r="102" spans="1:3" x14ac:dyDescent="0.25">
      <c r="A102" s="22">
        <v>3090</v>
      </c>
      <c r="B102" s="61" t="s">
        <v>200</v>
      </c>
      <c r="C102" s="22">
        <v>6</v>
      </c>
    </row>
    <row r="103" spans="1:3" x14ac:dyDescent="0.25">
      <c r="A103" s="22">
        <v>3220</v>
      </c>
      <c r="B103" s="61" t="s">
        <v>201</v>
      </c>
      <c r="C103" s="22">
        <v>16</v>
      </c>
    </row>
    <row r="104" spans="1:3" x14ac:dyDescent="0.25">
      <c r="A104" s="22">
        <v>3230</v>
      </c>
      <c r="B104" s="61" t="s">
        <v>202</v>
      </c>
      <c r="C104" s="22">
        <v>15</v>
      </c>
    </row>
    <row r="105" spans="1:3" x14ac:dyDescent="0.25">
      <c r="A105" s="23">
        <v>3241</v>
      </c>
      <c r="B105" s="62" t="s">
        <v>203</v>
      </c>
      <c r="C105" s="22">
        <v>16</v>
      </c>
    </row>
    <row r="106" spans="1:3" x14ac:dyDescent="0.25">
      <c r="A106" s="22">
        <v>3270</v>
      </c>
      <c r="B106" s="61" t="s">
        <v>204</v>
      </c>
      <c r="C106" s="22">
        <v>14</v>
      </c>
    </row>
    <row r="107" spans="1:3" x14ac:dyDescent="0.25">
      <c r="A107" s="22">
        <v>3271</v>
      </c>
      <c r="B107" s="61" t="s">
        <v>205</v>
      </c>
      <c r="C107" s="22">
        <v>7</v>
      </c>
    </row>
    <row r="108" spans="1:3" x14ac:dyDescent="0.25">
      <c r="A108" s="22">
        <v>3272</v>
      </c>
      <c r="B108" s="61" t="s">
        <v>206</v>
      </c>
      <c r="C108" s="22">
        <v>13</v>
      </c>
    </row>
    <row r="109" spans="1:3" x14ac:dyDescent="0.25">
      <c r="A109" s="22">
        <v>3290</v>
      </c>
      <c r="B109" s="61" t="s">
        <v>207</v>
      </c>
      <c r="C109" s="22">
        <v>10</v>
      </c>
    </row>
    <row r="110" spans="1:3" x14ac:dyDescent="0.25">
      <c r="A110" s="22">
        <v>3420</v>
      </c>
      <c r="B110" s="61" t="s">
        <v>208</v>
      </c>
      <c r="C110" s="22">
        <v>16</v>
      </c>
    </row>
    <row r="111" spans="1:3" x14ac:dyDescent="0.25">
      <c r="A111" s="22">
        <v>3421</v>
      </c>
      <c r="B111" s="61" t="s">
        <v>209</v>
      </c>
      <c r="C111" s="22">
        <v>20</v>
      </c>
    </row>
    <row r="112" spans="1:3" x14ac:dyDescent="0.25">
      <c r="A112" s="22">
        <v>3423</v>
      </c>
      <c r="B112" s="61" t="s">
        <v>210</v>
      </c>
      <c r="C112" s="22">
        <v>16</v>
      </c>
    </row>
    <row r="113" spans="1:3" x14ac:dyDescent="0.25">
      <c r="A113" s="24">
        <v>3470</v>
      </c>
      <c r="B113" s="63" t="s">
        <v>211</v>
      </c>
      <c r="C113" s="22">
        <v>19</v>
      </c>
    </row>
    <row r="114" spans="1:3" x14ac:dyDescent="0.25">
      <c r="A114" s="22">
        <v>3471</v>
      </c>
      <c r="B114" s="61" t="s">
        <v>212</v>
      </c>
      <c r="C114" s="22">
        <v>14</v>
      </c>
    </row>
    <row r="115" spans="1:3" x14ac:dyDescent="0.25">
      <c r="A115" s="22">
        <v>3472</v>
      </c>
      <c r="B115" s="61" t="s">
        <v>213</v>
      </c>
      <c r="C115" s="22">
        <v>11</v>
      </c>
    </row>
    <row r="116" spans="1:3" x14ac:dyDescent="0.25">
      <c r="A116" s="22">
        <v>3473</v>
      </c>
      <c r="B116" s="61" t="s">
        <v>214</v>
      </c>
      <c r="C116" s="22">
        <v>11</v>
      </c>
    </row>
    <row r="117" spans="1:3" x14ac:dyDescent="0.25">
      <c r="A117" s="22">
        <v>4020</v>
      </c>
      <c r="B117" s="61" t="s">
        <v>215</v>
      </c>
      <c r="C117" s="22">
        <v>16</v>
      </c>
    </row>
    <row r="118" spans="1:3" x14ac:dyDescent="0.25">
      <c r="A118" s="22">
        <v>4021</v>
      </c>
      <c r="B118" s="61" t="s">
        <v>216</v>
      </c>
      <c r="C118" s="22">
        <v>16</v>
      </c>
    </row>
    <row r="119" spans="1:3" x14ac:dyDescent="0.25">
      <c r="A119" s="22">
        <v>4022</v>
      </c>
      <c r="B119" s="61" t="s">
        <v>217</v>
      </c>
      <c r="C119" s="22">
        <v>16</v>
      </c>
    </row>
    <row r="120" spans="1:3" x14ac:dyDescent="0.25">
      <c r="A120" s="22">
        <v>4024</v>
      </c>
      <c r="B120" s="61" t="s">
        <v>218</v>
      </c>
      <c r="C120" s="22">
        <v>16</v>
      </c>
    </row>
    <row r="121" spans="1:3" x14ac:dyDescent="0.25">
      <c r="A121" s="22">
        <v>4025</v>
      </c>
      <c r="B121" s="61" t="s">
        <v>219</v>
      </c>
      <c r="C121" s="22">
        <v>16</v>
      </c>
    </row>
    <row r="122" spans="1:3" x14ac:dyDescent="0.25">
      <c r="A122" s="22">
        <v>4026</v>
      </c>
      <c r="B122" s="61" t="s">
        <v>220</v>
      </c>
      <c r="C122" s="22">
        <v>14</v>
      </c>
    </row>
    <row r="123" spans="1:3" x14ac:dyDescent="0.25">
      <c r="A123" s="22">
        <v>4027</v>
      </c>
      <c r="B123" s="61" t="s">
        <v>221</v>
      </c>
      <c r="C123" s="22">
        <v>16</v>
      </c>
    </row>
    <row r="124" spans="1:3" x14ac:dyDescent="0.25">
      <c r="A124" s="22">
        <v>4040</v>
      </c>
      <c r="B124" s="61" t="s">
        <v>222</v>
      </c>
      <c r="C124" s="22">
        <v>17</v>
      </c>
    </row>
    <row r="125" spans="1:3" x14ac:dyDescent="0.25">
      <c r="A125" s="22">
        <v>4071</v>
      </c>
      <c r="B125" s="61" t="s">
        <v>223</v>
      </c>
      <c r="C125" s="22">
        <v>15</v>
      </c>
    </row>
    <row r="126" spans="1:3" x14ac:dyDescent="0.25">
      <c r="A126" s="22">
        <v>4073</v>
      </c>
      <c r="B126" s="61" t="s">
        <v>224</v>
      </c>
      <c r="C126" s="22">
        <v>14</v>
      </c>
    </row>
    <row r="127" spans="1:3" x14ac:dyDescent="0.25">
      <c r="A127" s="22">
        <v>4074</v>
      </c>
      <c r="B127" s="61" t="s">
        <v>225</v>
      </c>
      <c r="C127" s="22">
        <v>14</v>
      </c>
    </row>
    <row r="128" spans="1:3" x14ac:dyDescent="0.25">
      <c r="A128" s="22">
        <v>4075</v>
      </c>
      <c r="B128" s="61" t="s">
        <v>226</v>
      </c>
      <c r="C128" s="22">
        <v>14</v>
      </c>
    </row>
    <row r="129" spans="1:3" x14ac:dyDescent="0.25">
      <c r="A129" s="22">
        <v>4076</v>
      </c>
      <c r="B129" s="61" t="s">
        <v>227</v>
      </c>
      <c r="C129" s="22">
        <v>12</v>
      </c>
    </row>
    <row r="130" spans="1:3" x14ac:dyDescent="0.25">
      <c r="A130" s="22">
        <v>4077</v>
      </c>
      <c r="B130" s="61" t="s">
        <v>228</v>
      </c>
      <c r="C130" s="22">
        <v>12</v>
      </c>
    </row>
    <row r="131" spans="1:3" x14ac:dyDescent="0.25">
      <c r="A131" s="22">
        <v>4078</v>
      </c>
      <c r="B131" s="61" t="s">
        <v>229</v>
      </c>
      <c r="C131" s="22">
        <v>12</v>
      </c>
    </row>
    <row r="132" spans="1:3" x14ac:dyDescent="0.25">
      <c r="A132" s="22">
        <v>4079</v>
      </c>
      <c r="B132" s="61" t="s">
        <v>230</v>
      </c>
      <c r="C132" s="22">
        <v>12</v>
      </c>
    </row>
    <row r="133" spans="1:3" x14ac:dyDescent="0.25">
      <c r="A133" s="22">
        <v>4080</v>
      </c>
      <c r="B133" s="61" t="s">
        <v>231</v>
      </c>
      <c r="C133" s="22">
        <v>14</v>
      </c>
    </row>
    <row r="134" spans="1:3" x14ac:dyDescent="0.25">
      <c r="A134" s="22">
        <v>4081</v>
      </c>
      <c r="B134" s="61" t="s">
        <v>232</v>
      </c>
      <c r="C134" s="22">
        <v>14</v>
      </c>
    </row>
    <row r="135" spans="1:3" x14ac:dyDescent="0.25">
      <c r="A135" s="22">
        <v>4086</v>
      </c>
      <c r="B135" s="61" t="s">
        <v>233</v>
      </c>
      <c r="C135" s="22">
        <v>15</v>
      </c>
    </row>
    <row r="136" spans="1:3" x14ac:dyDescent="0.25">
      <c r="A136" s="22">
        <v>5020</v>
      </c>
      <c r="B136" s="61" t="s">
        <v>234</v>
      </c>
      <c r="C136" s="22">
        <v>17</v>
      </c>
    </row>
    <row r="137" spans="1:3" x14ac:dyDescent="0.25">
      <c r="A137" s="22">
        <v>5022</v>
      </c>
      <c r="B137" s="61" t="s">
        <v>235</v>
      </c>
      <c r="C137" s="22">
        <v>16</v>
      </c>
    </row>
    <row r="138" spans="1:3" x14ac:dyDescent="0.25">
      <c r="A138" s="22">
        <v>5023</v>
      </c>
      <c r="B138" s="61" t="s">
        <v>236</v>
      </c>
      <c r="C138" s="22">
        <v>16</v>
      </c>
    </row>
    <row r="139" spans="1:3" x14ac:dyDescent="0.25">
      <c r="A139" s="22">
        <v>5030</v>
      </c>
      <c r="B139" s="61" t="s">
        <v>237</v>
      </c>
      <c r="C139" s="22">
        <v>15</v>
      </c>
    </row>
    <row r="140" spans="1:3" x14ac:dyDescent="0.25">
      <c r="A140" s="22">
        <v>5070</v>
      </c>
      <c r="B140" s="61" t="s">
        <v>238</v>
      </c>
      <c r="C140" s="22">
        <v>16</v>
      </c>
    </row>
    <row r="141" spans="1:3" x14ac:dyDescent="0.25">
      <c r="A141" s="22">
        <v>5071</v>
      </c>
      <c r="B141" s="61" t="s">
        <v>239</v>
      </c>
      <c r="C141" s="22">
        <v>14</v>
      </c>
    </row>
    <row r="142" spans="1:3" x14ac:dyDescent="0.25">
      <c r="A142" s="22">
        <v>5072</v>
      </c>
      <c r="B142" s="61" t="s">
        <v>240</v>
      </c>
      <c r="C142" s="22">
        <v>15</v>
      </c>
    </row>
    <row r="143" spans="1:3" x14ac:dyDescent="0.25">
      <c r="A143" s="22">
        <v>5073</v>
      </c>
      <c r="B143" s="61" t="s">
        <v>241</v>
      </c>
      <c r="C143" s="22">
        <v>14</v>
      </c>
    </row>
    <row r="144" spans="1:3" x14ac:dyDescent="0.25">
      <c r="A144" s="22">
        <v>5074</v>
      </c>
      <c r="B144" s="61" t="s">
        <v>242</v>
      </c>
      <c r="C144" s="22">
        <v>14</v>
      </c>
    </row>
    <row r="145" spans="1:3" x14ac:dyDescent="0.25">
      <c r="A145" s="22">
        <v>5075</v>
      </c>
      <c r="B145" s="61" t="s">
        <v>243</v>
      </c>
      <c r="C145" s="22">
        <v>14</v>
      </c>
    </row>
    <row r="146" spans="1:3" x14ac:dyDescent="0.25">
      <c r="A146" s="22">
        <v>5076</v>
      </c>
      <c r="B146" s="61" t="s">
        <v>244</v>
      </c>
      <c r="C146" s="22">
        <v>14</v>
      </c>
    </row>
    <row r="147" spans="1:3" x14ac:dyDescent="0.25">
      <c r="A147" s="22">
        <v>5077</v>
      </c>
      <c r="B147" s="61" t="s">
        <v>245</v>
      </c>
      <c r="C147" s="22">
        <v>14</v>
      </c>
    </row>
    <row r="148" spans="1:3" x14ac:dyDescent="0.25">
      <c r="A148" s="22">
        <v>5078</v>
      </c>
      <c r="B148" s="61" t="s">
        <v>246</v>
      </c>
      <c r="C148" s="22">
        <v>15</v>
      </c>
    </row>
    <row r="149" spans="1:3" x14ac:dyDescent="0.25">
      <c r="A149" s="22">
        <v>5079</v>
      </c>
      <c r="B149" s="61" t="s">
        <v>247</v>
      </c>
      <c r="C149" s="22">
        <v>14</v>
      </c>
    </row>
    <row r="150" spans="1:3" x14ac:dyDescent="0.25">
      <c r="A150" s="22">
        <v>5080</v>
      </c>
      <c r="B150" s="61" t="s">
        <v>248</v>
      </c>
      <c r="C150" s="22">
        <v>14</v>
      </c>
    </row>
    <row r="151" spans="1:3" x14ac:dyDescent="0.25">
      <c r="A151" s="22">
        <v>5081</v>
      </c>
      <c r="B151" s="61" t="s">
        <v>249</v>
      </c>
      <c r="C151" s="22">
        <v>15</v>
      </c>
    </row>
    <row r="152" spans="1:3" x14ac:dyDescent="0.25">
      <c r="A152" s="22">
        <v>5082</v>
      </c>
      <c r="B152" s="61" t="s">
        <v>250</v>
      </c>
      <c r="C152" s="22">
        <v>13</v>
      </c>
    </row>
    <row r="153" spans="1:3" x14ac:dyDescent="0.25">
      <c r="A153" s="22">
        <v>6010</v>
      </c>
      <c r="B153" s="61" t="s">
        <v>251</v>
      </c>
      <c r="C153" s="22">
        <v>19</v>
      </c>
    </row>
    <row r="154" spans="1:3" x14ac:dyDescent="0.25">
      <c r="A154" s="22">
        <v>6040</v>
      </c>
      <c r="B154" s="61" t="s">
        <v>252</v>
      </c>
      <c r="C154" s="22">
        <v>16</v>
      </c>
    </row>
    <row r="155" spans="1:3" x14ac:dyDescent="0.25">
      <c r="A155" s="22">
        <v>6050</v>
      </c>
      <c r="B155" s="61" t="s">
        <v>253</v>
      </c>
      <c r="C155" s="22">
        <v>15</v>
      </c>
    </row>
    <row r="156" spans="1:3" x14ac:dyDescent="0.25">
      <c r="A156" s="22">
        <v>6071</v>
      </c>
      <c r="B156" s="61" t="s">
        <v>254</v>
      </c>
      <c r="C156" s="22">
        <v>8</v>
      </c>
    </row>
    <row r="157" spans="1:3" x14ac:dyDescent="0.25">
      <c r="A157" s="22">
        <v>6072</v>
      </c>
      <c r="B157" s="61" t="s">
        <v>255</v>
      </c>
      <c r="C157" s="22">
        <v>8</v>
      </c>
    </row>
    <row r="158" spans="1:3" x14ac:dyDescent="0.25">
      <c r="A158" s="22">
        <v>6073</v>
      </c>
      <c r="B158" s="61" t="s">
        <v>256</v>
      </c>
      <c r="C158" s="22">
        <v>14</v>
      </c>
    </row>
    <row r="159" spans="1:3" x14ac:dyDescent="0.25">
      <c r="A159" s="22">
        <v>6111</v>
      </c>
      <c r="B159" s="61" t="s">
        <v>257</v>
      </c>
      <c r="C159" s="22">
        <v>18</v>
      </c>
    </row>
    <row r="160" spans="1:3" x14ac:dyDescent="0.25">
      <c r="A160" s="22">
        <v>6120</v>
      </c>
      <c r="B160" s="61" t="s">
        <v>258</v>
      </c>
      <c r="C160" s="22">
        <v>17</v>
      </c>
    </row>
    <row r="161" spans="1:3" x14ac:dyDescent="0.25">
      <c r="A161" s="22">
        <v>6121</v>
      </c>
      <c r="B161" s="61" t="s">
        <v>259</v>
      </c>
      <c r="C161" s="22">
        <v>17</v>
      </c>
    </row>
    <row r="162" spans="1:3" x14ac:dyDescent="0.25">
      <c r="A162" s="22">
        <v>6122</v>
      </c>
      <c r="B162" s="61" t="s">
        <v>260</v>
      </c>
      <c r="C162" s="22">
        <v>16</v>
      </c>
    </row>
    <row r="163" spans="1:3" x14ac:dyDescent="0.25">
      <c r="A163" s="22">
        <v>6124</v>
      </c>
      <c r="B163" s="61" t="s">
        <v>261</v>
      </c>
      <c r="C163" s="22">
        <v>14</v>
      </c>
    </row>
    <row r="164" spans="1:3" x14ac:dyDescent="0.25">
      <c r="A164" s="22">
        <v>6130</v>
      </c>
      <c r="B164" s="61" t="s">
        <v>262</v>
      </c>
      <c r="C164" s="22">
        <v>16</v>
      </c>
    </row>
    <row r="165" spans="1:3" x14ac:dyDescent="0.25">
      <c r="A165" s="22">
        <v>6131</v>
      </c>
      <c r="B165" s="61" t="s">
        <v>263</v>
      </c>
      <c r="C165" s="22">
        <v>16</v>
      </c>
    </row>
    <row r="166" spans="1:3" x14ac:dyDescent="0.25">
      <c r="A166" s="22">
        <v>6161</v>
      </c>
      <c r="B166" s="61" t="s">
        <v>264</v>
      </c>
      <c r="C166" s="22">
        <v>16</v>
      </c>
    </row>
    <row r="167" spans="1:3" x14ac:dyDescent="0.25">
      <c r="A167" s="22">
        <v>6162</v>
      </c>
      <c r="B167" s="61" t="s">
        <v>265</v>
      </c>
      <c r="C167" s="22">
        <v>17</v>
      </c>
    </row>
    <row r="168" spans="1:3" x14ac:dyDescent="0.25">
      <c r="A168" s="22">
        <v>6163</v>
      </c>
      <c r="B168" s="61" t="s">
        <v>266</v>
      </c>
      <c r="C168" s="22">
        <v>15</v>
      </c>
    </row>
    <row r="169" spans="1:3" x14ac:dyDescent="0.25">
      <c r="A169" s="22">
        <v>6164</v>
      </c>
      <c r="B169" s="61" t="s">
        <v>267</v>
      </c>
      <c r="C169" s="22">
        <v>15</v>
      </c>
    </row>
    <row r="170" spans="1:3" x14ac:dyDescent="0.25">
      <c r="A170" s="22">
        <v>6165</v>
      </c>
      <c r="B170" s="61" t="s">
        <v>268</v>
      </c>
      <c r="C170" s="22">
        <v>15</v>
      </c>
    </row>
    <row r="171" spans="1:3" x14ac:dyDescent="0.25">
      <c r="A171" s="22">
        <v>6166</v>
      </c>
      <c r="B171" s="61" t="s">
        <v>269</v>
      </c>
      <c r="C171" s="22">
        <v>15</v>
      </c>
    </row>
    <row r="172" spans="1:3" x14ac:dyDescent="0.25">
      <c r="A172" s="22">
        <v>6167</v>
      </c>
      <c r="B172" s="61" t="s">
        <v>270</v>
      </c>
      <c r="C172" s="22">
        <v>15</v>
      </c>
    </row>
    <row r="173" spans="1:3" x14ac:dyDescent="0.25">
      <c r="A173" s="22">
        <v>6168</v>
      </c>
      <c r="B173" s="61" t="s">
        <v>271</v>
      </c>
      <c r="C173" s="22">
        <v>15</v>
      </c>
    </row>
    <row r="174" spans="1:3" x14ac:dyDescent="0.25">
      <c r="A174" s="22">
        <v>6169</v>
      </c>
      <c r="B174" s="61" t="s">
        <v>272</v>
      </c>
      <c r="C174" s="22">
        <v>15</v>
      </c>
    </row>
    <row r="175" spans="1:3" x14ac:dyDescent="0.25">
      <c r="A175" s="22">
        <v>6170</v>
      </c>
      <c r="B175" s="61" t="s">
        <v>273</v>
      </c>
      <c r="C175" s="22">
        <v>14</v>
      </c>
    </row>
    <row r="176" spans="1:3" x14ac:dyDescent="0.25">
      <c r="A176" s="22">
        <v>6171</v>
      </c>
      <c r="B176" s="61" t="s">
        <v>274</v>
      </c>
      <c r="C176" s="22">
        <v>15</v>
      </c>
    </row>
    <row r="177" spans="1:3" x14ac:dyDescent="0.25">
      <c r="A177" s="22">
        <v>6172</v>
      </c>
      <c r="B177" s="61" t="s">
        <v>275</v>
      </c>
      <c r="C177" s="22">
        <v>11</v>
      </c>
    </row>
    <row r="178" spans="1:3" x14ac:dyDescent="0.25">
      <c r="A178" s="22">
        <v>6173</v>
      </c>
      <c r="B178" s="61" t="s">
        <v>276</v>
      </c>
      <c r="C178" s="22">
        <v>11</v>
      </c>
    </row>
    <row r="179" spans="1:3" x14ac:dyDescent="0.25">
      <c r="A179" s="22">
        <v>6174</v>
      </c>
      <c r="B179" s="61" t="s">
        <v>277</v>
      </c>
      <c r="C179" s="22">
        <v>15</v>
      </c>
    </row>
    <row r="180" spans="1:3" x14ac:dyDescent="0.25">
      <c r="A180" s="22">
        <v>6175</v>
      </c>
      <c r="B180" s="61" t="s">
        <v>278</v>
      </c>
      <c r="C180" s="22">
        <v>14</v>
      </c>
    </row>
    <row r="181" spans="1:3" x14ac:dyDescent="0.25">
      <c r="A181" s="22">
        <v>6176</v>
      </c>
      <c r="B181" s="61" t="s">
        <v>279</v>
      </c>
      <c r="C181" s="22">
        <v>14</v>
      </c>
    </row>
    <row r="182" spans="1:3" x14ac:dyDescent="0.25">
      <c r="A182" s="22">
        <v>6177</v>
      </c>
      <c r="B182" s="61" t="s">
        <v>280</v>
      </c>
      <c r="C182" s="22">
        <v>14</v>
      </c>
    </row>
    <row r="183" spans="1:3" x14ac:dyDescent="0.25">
      <c r="A183" s="22">
        <v>6178</v>
      </c>
      <c r="B183" s="61" t="s">
        <v>281</v>
      </c>
      <c r="C183" s="22">
        <v>11</v>
      </c>
    </row>
    <row r="184" spans="1:3" x14ac:dyDescent="0.25">
      <c r="A184" s="22">
        <v>6179</v>
      </c>
      <c r="B184" s="61" t="s">
        <v>282</v>
      </c>
      <c r="C184" s="22">
        <v>8</v>
      </c>
    </row>
    <row r="185" spans="1:3" x14ac:dyDescent="0.25">
      <c r="A185" s="22">
        <v>6180</v>
      </c>
      <c r="B185" s="61" t="s">
        <v>283</v>
      </c>
      <c r="C185" s="22">
        <v>14</v>
      </c>
    </row>
    <row r="186" spans="1:3" x14ac:dyDescent="0.25">
      <c r="A186" s="22">
        <v>6181</v>
      </c>
      <c r="B186" s="61" t="s">
        <v>284</v>
      </c>
      <c r="C186" s="22">
        <v>14</v>
      </c>
    </row>
    <row r="187" spans="1:3" x14ac:dyDescent="0.25">
      <c r="A187" s="22">
        <v>6182</v>
      </c>
      <c r="B187" s="61" t="s">
        <v>285</v>
      </c>
      <c r="C187" s="22">
        <v>14</v>
      </c>
    </row>
    <row r="188" spans="1:3" x14ac:dyDescent="0.25">
      <c r="A188" s="22">
        <v>6183</v>
      </c>
      <c r="B188" s="61" t="s">
        <v>286</v>
      </c>
      <c r="C188" s="22">
        <v>14</v>
      </c>
    </row>
    <row r="189" spans="1:3" x14ac:dyDescent="0.25">
      <c r="A189" s="22">
        <v>6184</v>
      </c>
      <c r="B189" s="61" t="s">
        <v>287</v>
      </c>
      <c r="C189" s="22">
        <v>14</v>
      </c>
    </row>
    <row r="190" spans="1:3" x14ac:dyDescent="0.25">
      <c r="A190" s="22">
        <v>6185</v>
      </c>
      <c r="B190" s="61" t="s">
        <v>288</v>
      </c>
      <c r="C190" s="22">
        <v>14</v>
      </c>
    </row>
    <row r="191" spans="1:3" x14ac:dyDescent="0.25">
      <c r="A191" s="22">
        <v>6186</v>
      </c>
      <c r="B191" s="61" t="s">
        <v>289</v>
      </c>
      <c r="C191" s="22">
        <v>14</v>
      </c>
    </row>
    <row r="192" spans="1:3" x14ac:dyDescent="0.25">
      <c r="A192" s="22">
        <v>6187</v>
      </c>
      <c r="B192" s="61" t="s">
        <v>360</v>
      </c>
      <c r="C192" s="22">
        <v>15</v>
      </c>
    </row>
    <row r="193" spans="1:3" x14ac:dyDescent="0.25">
      <c r="A193" s="22">
        <v>6188</v>
      </c>
      <c r="B193" s="61" t="s">
        <v>361</v>
      </c>
      <c r="C193" s="22">
        <v>14</v>
      </c>
    </row>
    <row r="194" spans="1:3" x14ac:dyDescent="0.25">
      <c r="A194" s="22">
        <v>6220</v>
      </c>
      <c r="B194" s="61" t="s">
        <v>290</v>
      </c>
      <c r="C194" s="22">
        <v>17</v>
      </c>
    </row>
    <row r="195" spans="1:3" x14ac:dyDescent="0.25">
      <c r="A195" s="22">
        <v>6221</v>
      </c>
      <c r="B195" s="61" t="s">
        <v>291</v>
      </c>
      <c r="C195" s="22">
        <v>18</v>
      </c>
    </row>
    <row r="196" spans="1:3" x14ac:dyDescent="0.25">
      <c r="A196" s="22">
        <v>6230</v>
      </c>
      <c r="B196" s="61" t="s">
        <v>292</v>
      </c>
      <c r="C196" s="22">
        <v>16</v>
      </c>
    </row>
    <row r="197" spans="1:3" x14ac:dyDescent="0.25">
      <c r="A197" s="22">
        <v>6270</v>
      </c>
      <c r="B197" s="61" t="s">
        <v>293</v>
      </c>
      <c r="C197" s="22">
        <v>14</v>
      </c>
    </row>
    <row r="198" spans="1:3" x14ac:dyDescent="0.25">
      <c r="A198" s="22">
        <v>6271</v>
      </c>
      <c r="B198" s="61" t="s">
        <v>294</v>
      </c>
      <c r="C198" s="22">
        <v>14</v>
      </c>
    </row>
    <row r="199" spans="1:3" x14ac:dyDescent="0.25">
      <c r="A199" s="22">
        <v>6272</v>
      </c>
      <c r="B199" s="61" t="s">
        <v>295</v>
      </c>
      <c r="C199" s="22">
        <v>11</v>
      </c>
    </row>
    <row r="200" spans="1:3" x14ac:dyDescent="0.25">
      <c r="A200" s="22">
        <v>6273</v>
      </c>
      <c r="B200" s="61" t="s">
        <v>296</v>
      </c>
      <c r="C200" s="22">
        <v>14</v>
      </c>
    </row>
    <row r="201" spans="1:3" x14ac:dyDescent="0.25">
      <c r="A201" s="22">
        <v>6274</v>
      </c>
      <c r="B201" s="61" t="s">
        <v>362</v>
      </c>
      <c r="C201" s="22">
        <v>14</v>
      </c>
    </row>
    <row r="202" spans="1:3" x14ac:dyDescent="0.25">
      <c r="A202" s="22">
        <v>6320</v>
      </c>
      <c r="B202" s="61" t="s">
        <v>297</v>
      </c>
      <c r="C202" s="22">
        <v>17</v>
      </c>
    </row>
    <row r="203" spans="1:3" x14ac:dyDescent="0.25">
      <c r="A203" s="22">
        <v>6330</v>
      </c>
      <c r="B203" s="61" t="s">
        <v>298</v>
      </c>
      <c r="C203" s="22">
        <v>16</v>
      </c>
    </row>
    <row r="204" spans="1:3" x14ac:dyDescent="0.25">
      <c r="A204" s="22">
        <v>6370</v>
      </c>
      <c r="B204" s="61" t="s">
        <v>299</v>
      </c>
      <c r="C204" s="22">
        <v>14</v>
      </c>
    </row>
    <row r="205" spans="1:3" x14ac:dyDescent="0.25">
      <c r="A205" s="22">
        <v>6371</v>
      </c>
      <c r="B205" s="61" t="s">
        <v>300</v>
      </c>
      <c r="C205" s="22">
        <v>12</v>
      </c>
    </row>
    <row r="206" spans="1:3" x14ac:dyDescent="0.25">
      <c r="A206" s="22">
        <v>6372</v>
      </c>
      <c r="B206" s="61" t="s">
        <v>301</v>
      </c>
      <c r="C206" s="22">
        <v>11</v>
      </c>
    </row>
    <row r="207" spans="1:3" x14ac:dyDescent="0.25">
      <c r="A207" s="22">
        <v>6420</v>
      </c>
      <c r="B207" s="61" t="s">
        <v>302</v>
      </c>
      <c r="C207" s="22">
        <v>17</v>
      </c>
    </row>
    <row r="208" spans="1:3" x14ac:dyDescent="0.25">
      <c r="A208" s="22">
        <v>6430</v>
      </c>
      <c r="B208" s="61" t="s">
        <v>303</v>
      </c>
      <c r="C208" s="22">
        <v>16</v>
      </c>
    </row>
    <row r="209" spans="1:3" x14ac:dyDescent="0.25">
      <c r="A209" s="22">
        <v>6460</v>
      </c>
      <c r="B209" s="61" t="s">
        <v>304</v>
      </c>
      <c r="C209" s="22">
        <v>15</v>
      </c>
    </row>
    <row r="210" spans="1:3" x14ac:dyDescent="0.25">
      <c r="A210" s="22">
        <v>6461</v>
      </c>
      <c r="B210" s="61" t="s">
        <v>305</v>
      </c>
      <c r="C210" s="22">
        <v>14</v>
      </c>
    </row>
    <row r="211" spans="1:3" x14ac:dyDescent="0.25">
      <c r="A211" s="23">
        <v>6462</v>
      </c>
      <c r="B211" s="62" t="s">
        <v>306</v>
      </c>
      <c r="C211" s="22">
        <v>14</v>
      </c>
    </row>
    <row r="212" spans="1:3" x14ac:dyDescent="0.25">
      <c r="A212" s="22">
        <v>6470</v>
      </c>
      <c r="B212" s="61" t="s">
        <v>307</v>
      </c>
      <c r="C212" s="22">
        <v>14</v>
      </c>
    </row>
    <row r="213" spans="1:3" x14ac:dyDescent="0.25">
      <c r="A213" s="23">
        <v>6472</v>
      </c>
      <c r="B213" s="62" t="s">
        <v>308</v>
      </c>
      <c r="C213" s="22">
        <v>11</v>
      </c>
    </row>
    <row r="214" spans="1:3" x14ac:dyDescent="0.25">
      <c r="A214" s="22">
        <v>6601</v>
      </c>
      <c r="B214" s="61" t="s">
        <v>309</v>
      </c>
      <c r="C214" s="22">
        <v>20</v>
      </c>
    </row>
    <row r="215" spans="1:3" x14ac:dyDescent="0.25">
      <c r="A215" s="22">
        <v>6610</v>
      </c>
      <c r="B215" s="61" t="s">
        <v>310</v>
      </c>
      <c r="C215" s="22">
        <v>18</v>
      </c>
    </row>
    <row r="216" spans="1:3" x14ac:dyDescent="0.25">
      <c r="A216" s="22">
        <v>6620</v>
      </c>
      <c r="B216" s="61" t="s">
        <v>311</v>
      </c>
      <c r="C216" s="22">
        <v>17</v>
      </c>
    </row>
    <row r="217" spans="1:3" x14ac:dyDescent="0.25">
      <c r="A217" s="22">
        <v>6670</v>
      </c>
      <c r="B217" s="61" t="s">
        <v>312</v>
      </c>
      <c r="C217" s="22">
        <v>14</v>
      </c>
    </row>
    <row r="218" spans="1:3" x14ac:dyDescent="0.25">
      <c r="A218" s="22">
        <v>6672</v>
      </c>
      <c r="B218" s="61" t="s">
        <v>313</v>
      </c>
      <c r="C218" s="22">
        <v>12</v>
      </c>
    </row>
    <row r="219" spans="1:3" x14ac:dyDescent="0.25">
      <c r="A219" s="22">
        <v>6720</v>
      </c>
      <c r="B219" s="61" t="s">
        <v>314</v>
      </c>
      <c r="C219" s="22">
        <v>17</v>
      </c>
    </row>
    <row r="220" spans="1:3" x14ac:dyDescent="0.25">
      <c r="A220" s="22">
        <v>6730</v>
      </c>
      <c r="B220" s="61" t="s">
        <v>315</v>
      </c>
      <c r="C220" s="22">
        <v>16</v>
      </c>
    </row>
    <row r="221" spans="1:3" x14ac:dyDescent="0.25">
      <c r="A221" s="22">
        <v>6750</v>
      </c>
      <c r="B221" s="61" t="s">
        <v>316</v>
      </c>
      <c r="C221" s="22">
        <v>14</v>
      </c>
    </row>
    <row r="222" spans="1:3" x14ac:dyDescent="0.25">
      <c r="A222" s="22">
        <v>6770</v>
      </c>
      <c r="B222" s="61" t="s">
        <v>317</v>
      </c>
      <c r="C222" s="22">
        <v>14</v>
      </c>
    </row>
    <row r="223" spans="1:3" x14ac:dyDescent="0.25">
      <c r="A223" s="22">
        <v>6771</v>
      </c>
      <c r="B223" s="61" t="s">
        <v>318</v>
      </c>
      <c r="C223" s="22">
        <v>11</v>
      </c>
    </row>
  </sheetData>
  <autoFilter ref="A1:K220"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79998168889431442"/>
  </sheetPr>
  <dimension ref="A2:AY43"/>
  <sheetViews>
    <sheetView workbookViewId="0">
      <selection activeCell="B6" sqref="B6:AW13"/>
    </sheetView>
  </sheetViews>
  <sheetFormatPr defaultRowHeight="13.2" x14ac:dyDescent="0.25"/>
  <cols>
    <col min="2" max="2" width="11.33203125" customWidth="1"/>
    <col min="7" max="7" width="8.44140625" customWidth="1"/>
  </cols>
  <sheetData>
    <row r="2" spans="1:51" ht="18" x14ac:dyDescent="0.25">
      <c r="A2" s="27" t="s">
        <v>383</v>
      </c>
      <c r="B2" s="7"/>
      <c r="C2" s="7"/>
      <c r="D2" s="7"/>
      <c r="E2" s="7"/>
      <c r="F2" s="8"/>
      <c r="G2" s="28"/>
      <c r="H2" s="7"/>
      <c r="I2" s="7"/>
      <c r="J2" s="8"/>
      <c r="K2" s="7"/>
      <c r="L2" s="7"/>
      <c r="M2" s="8"/>
      <c r="N2" s="8"/>
      <c r="O2" s="8"/>
      <c r="P2" s="8"/>
      <c r="Q2" s="7"/>
      <c r="R2" s="8"/>
      <c r="S2" s="7"/>
      <c r="T2" s="8"/>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1:51" ht="15.6" x14ac:dyDescent="0.3">
      <c r="A3" s="9"/>
      <c r="B3" s="10"/>
      <c r="C3" s="11"/>
      <c r="D3" s="11"/>
      <c r="E3" s="11"/>
      <c r="F3" s="12"/>
      <c r="G3" s="11"/>
      <c r="H3" s="11"/>
      <c r="I3" s="11"/>
      <c r="J3" s="12"/>
      <c r="K3" s="11"/>
      <c r="L3" s="11"/>
      <c r="M3" s="13"/>
      <c r="N3" s="14"/>
      <c r="O3" s="12"/>
      <c r="P3" s="12"/>
      <c r="Q3" s="11"/>
      <c r="R3" s="12"/>
      <c r="S3" s="11"/>
      <c r="T3" s="12"/>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51" ht="31.2" x14ac:dyDescent="0.3">
      <c r="A4" s="15" t="s">
        <v>71</v>
      </c>
      <c r="B4" s="16">
        <v>0</v>
      </c>
      <c r="C4" s="16">
        <v>1</v>
      </c>
      <c r="D4" s="16">
        <v>2</v>
      </c>
      <c r="E4" s="16">
        <v>3</v>
      </c>
      <c r="F4" s="16">
        <v>4</v>
      </c>
      <c r="G4" s="16">
        <v>5</v>
      </c>
      <c r="H4" s="16">
        <v>6</v>
      </c>
      <c r="I4" s="16">
        <v>7</v>
      </c>
      <c r="J4" s="16">
        <v>8</v>
      </c>
      <c r="K4" s="16">
        <v>9</v>
      </c>
      <c r="L4" s="16">
        <v>10</v>
      </c>
      <c r="M4" s="16">
        <v>11</v>
      </c>
      <c r="N4" s="16">
        <v>12</v>
      </c>
      <c r="O4" s="16">
        <v>13</v>
      </c>
      <c r="P4" s="16">
        <v>14</v>
      </c>
      <c r="Q4" s="16">
        <v>15</v>
      </c>
      <c r="R4" s="16">
        <v>16</v>
      </c>
      <c r="S4" s="16">
        <v>17</v>
      </c>
      <c r="T4" s="16">
        <v>18</v>
      </c>
      <c r="U4" s="16">
        <v>19</v>
      </c>
      <c r="V4" s="16">
        <v>20</v>
      </c>
      <c r="W4" s="16">
        <v>21</v>
      </c>
      <c r="X4" s="16">
        <v>22</v>
      </c>
      <c r="Y4" s="16">
        <v>23</v>
      </c>
      <c r="Z4" s="16">
        <v>24</v>
      </c>
      <c r="AA4" s="16">
        <v>25</v>
      </c>
      <c r="AB4" s="16">
        <v>26</v>
      </c>
      <c r="AC4" s="16">
        <v>27</v>
      </c>
      <c r="AD4" s="16">
        <v>28</v>
      </c>
      <c r="AE4" s="16">
        <v>29</v>
      </c>
      <c r="AF4" s="16">
        <v>30</v>
      </c>
      <c r="AG4" s="16">
        <v>31</v>
      </c>
      <c r="AH4" s="16">
        <v>32</v>
      </c>
      <c r="AI4" s="16">
        <v>33</v>
      </c>
      <c r="AJ4" s="16">
        <v>34</v>
      </c>
      <c r="AK4" s="16">
        <v>35</v>
      </c>
      <c r="AL4" s="16">
        <v>36</v>
      </c>
      <c r="AM4" s="16">
        <v>37</v>
      </c>
      <c r="AN4" s="16">
        <v>38</v>
      </c>
      <c r="AO4" s="16">
        <v>39</v>
      </c>
      <c r="AP4" s="16">
        <v>40</v>
      </c>
      <c r="AQ4" s="16">
        <v>41</v>
      </c>
      <c r="AR4" s="16">
        <v>42</v>
      </c>
      <c r="AS4" s="16">
        <v>43</v>
      </c>
      <c r="AT4" s="16">
        <v>44</v>
      </c>
      <c r="AU4" s="16">
        <v>45</v>
      </c>
      <c r="AV4" s="16">
        <v>46</v>
      </c>
      <c r="AW4" s="16">
        <v>47</v>
      </c>
      <c r="AX4" s="2"/>
      <c r="AY4" s="2"/>
    </row>
    <row r="5" spans="1:51" ht="15.6" x14ac:dyDescent="0.3">
      <c r="A5" s="15">
        <v>0</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2">
        <v>0</v>
      </c>
      <c r="AY5" s="2"/>
    </row>
    <row r="6" spans="1:51" ht="15.6" x14ac:dyDescent="0.25">
      <c r="A6" s="17">
        <v>4</v>
      </c>
      <c r="B6" s="18">
        <v>2512.0500000000002</v>
      </c>
      <c r="C6" s="18">
        <v>2558.14</v>
      </c>
      <c r="D6" s="18">
        <v>2601.5500000000002</v>
      </c>
      <c r="E6" s="18">
        <v>2642.39</v>
      </c>
      <c r="F6" s="18">
        <v>2680.76</v>
      </c>
      <c r="G6" s="18">
        <v>2716.77</v>
      </c>
      <c r="H6" s="18">
        <v>2750.52</v>
      </c>
      <c r="I6" s="18">
        <v>2782.13</v>
      </c>
      <c r="J6" s="18">
        <v>2811.7</v>
      </c>
      <c r="K6" s="18">
        <v>2839.34</v>
      </c>
      <c r="L6" s="18">
        <v>2865.16</v>
      </c>
      <c r="M6" s="18">
        <v>2889.27</v>
      </c>
      <c r="N6" s="18">
        <v>2911.74</v>
      </c>
      <c r="O6" s="18">
        <v>2932.69</v>
      </c>
      <c r="P6" s="18">
        <v>2952.22</v>
      </c>
      <c r="Q6" s="18">
        <v>2970.41</v>
      </c>
      <c r="R6" s="18">
        <v>2982.43</v>
      </c>
      <c r="S6" s="18">
        <v>2993.59</v>
      </c>
      <c r="T6" s="18">
        <v>3003.95</v>
      </c>
      <c r="U6" s="18">
        <v>3013.57</v>
      </c>
      <c r="V6" s="18">
        <v>3022.5</v>
      </c>
      <c r="W6" s="18">
        <v>3030.77</v>
      </c>
      <c r="X6" s="18">
        <v>3038.45</v>
      </c>
      <c r="Y6" s="18">
        <v>3045.58</v>
      </c>
      <c r="Z6" s="18">
        <v>3052.19</v>
      </c>
      <c r="AA6" s="18">
        <v>3058.31</v>
      </c>
      <c r="AB6" s="18">
        <v>3063.98</v>
      </c>
      <c r="AC6" s="18">
        <v>3069.24</v>
      </c>
      <c r="AD6" s="18">
        <v>3074.12</v>
      </c>
      <c r="AE6" s="18">
        <v>3078.63</v>
      </c>
      <c r="AF6" s="18">
        <v>3082.81</v>
      </c>
      <c r="AG6" s="18">
        <v>3086.68</v>
      </c>
      <c r="AH6" s="18">
        <v>3090.27</v>
      </c>
      <c r="AI6" s="18">
        <v>3093.59</v>
      </c>
      <c r="AJ6" s="18">
        <v>3096.67</v>
      </c>
      <c r="AK6" s="18">
        <v>3099.52</v>
      </c>
      <c r="AL6" s="18">
        <v>3099.52</v>
      </c>
      <c r="AM6" s="18">
        <v>3099.52</v>
      </c>
      <c r="AN6" s="18">
        <v>3099.52</v>
      </c>
      <c r="AO6" s="18">
        <v>3099.52</v>
      </c>
      <c r="AP6" s="18">
        <v>3099.52</v>
      </c>
      <c r="AQ6" s="18">
        <v>3099.52</v>
      </c>
      <c r="AR6" s="18">
        <v>3099.52</v>
      </c>
      <c r="AS6" s="18">
        <v>3099.52</v>
      </c>
      <c r="AT6" s="18">
        <v>3099.52</v>
      </c>
      <c r="AU6" s="18">
        <v>3099.52</v>
      </c>
      <c r="AV6" s="18">
        <v>3099.52</v>
      </c>
      <c r="AW6" s="18">
        <v>3099.52</v>
      </c>
      <c r="AX6" s="19">
        <v>1</v>
      </c>
      <c r="AY6" s="19"/>
    </row>
    <row r="7" spans="1:51" ht="15.6" x14ac:dyDescent="0.25">
      <c r="A7" s="17">
        <v>5</v>
      </c>
      <c r="B7" s="18">
        <v>2525.5100000000002</v>
      </c>
      <c r="C7" s="18">
        <v>2581.2199999999998</v>
      </c>
      <c r="D7" s="18">
        <v>2624.64</v>
      </c>
      <c r="E7" s="18">
        <v>2665.48</v>
      </c>
      <c r="F7" s="18">
        <v>2703.84</v>
      </c>
      <c r="G7" s="18">
        <v>2739.85</v>
      </c>
      <c r="H7" s="18">
        <v>2783.22</v>
      </c>
      <c r="I7" s="18">
        <v>2814.84</v>
      </c>
      <c r="J7" s="18">
        <v>2844.41</v>
      </c>
      <c r="K7" s="18">
        <v>2872.05</v>
      </c>
      <c r="L7" s="18">
        <v>2897.87</v>
      </c>
      <c r="M7" s="18">
        <v>2931.59</v>
      </c>
      <c r="N7" s="18">
        <v>2954.07</v>
      </c>
      <c r="O7" s="18">
        <v>2975.02</v>
      </c>
      <c r="P7" s="18">
        <v>2994.55</v>
      </c>
      <c r="Q7" s="18">
        <v>3012.74</v>
      </c>
      <c r="R7" s="18">
        <v>3034.37</v>
      </c>
      <c r="S7" s="18">
        <v>3045.54</v>
      </c>
      <c r="T7" s="18">
        <v>3055.9</v>
      </c>
      <c r="U7" s="18">
        <v>3065.52</v>
      </c>
      <c r="V7" s="18">
        <v>3074.45</v>
      </c>
      <c r="W7" s="18">
        <v>3092.35</v>
      </c>
      <c r="X7" s="18">
        <v>3100.03</v>
      </c>
      <c r="Y7" s="18">
        <v>3107.16</v>
      </c>
      <c r="Z7" s="18">
        <v>3113.76</v>
      </c>
      <c r="AA7" s="18">
        <v>3119.88</v>
      </c>
      <c r="AB7" s="18">
        <v>3135.18</v>
      </c>
      <c r="AC7" s="18">
        <v>3140.44</v>
      </c>
      <c r="AD7" s="18">
        <v>3145.31</v>
      </c>
      <c r="AE7" s="18">
        <v>3149.82</v>
      </c>
      <c r="AF7" s="18">
        <v>3154</v>
      </c>
      <c r="AG7" s="18">
        <v>3167.43</v>
      </c>
      <c r="AH7" s="18">
        <v>3171.02</v>
      </c>
      <c r="AI7" s="18">
        <v>3174.35</v>
      </c>
      <c r="AJ7" s="18">
        <v>3177.42</v>
      </c>
      <c r="AK7" s="18">
        <v>3180.27</v>
      </c>
      <c r="AL7" s="18">
        <v>3180.27</v>
      </c>
      <c r="AM7" s="18">
        <v>3180.27</v>
      </c>
      <c r="AN7" s="18">
        <v>3180.27</v>
      </c>
      <c r="AO7" s="18">
        <v>3180.27</v>
      </c>
      <c r="AP7" s="18">
        <v>3180.27</v>
      </c>
      <c r="AQ7" s="18">
        <v>3180.27</v>
      </c>
      <c r="AR7" s="18">
        <v>3180.27</v>
      </c>
      <c r="AS7" s="18">
        <v>3180.27</v>
      </c>
      <c r="AT7" s="18">
        <v>3180.27</v>
      </c>
      <c r="AU7" s="18">
        <v>3180.27</v>
      </c>
      <c r="AV7" s="18">
        <v>3180.27</v>
      </c>
      <c r="AW7" s="18">
        <v>3180.27</v>
      </c>
      <c r="AX7" s="19">
        <v>2</v>
      </c>
      <c r="AY7" s="19"/>
    </row>
    <row r="8" spans="1:51" ht="15.6" x14ac:dyDescent="0.25">
      <c r="A8" s="17">
        <v>6</v>
      </c>
      <c r="B8" s="18">
        <v>2563.35</v>
      </c>
      <c r="C8" s="18">
        <v>2622.45</v>
      </c>
      <c r="D8" s="18">
        <v>2669.1</v>
      </c>
      <c r="E8" s="18">
        <v>2713.01</v>
      </c>
      <c r="F8" s="18">
        <v>2754.31</v>
      </c>
      <c r="G8" s="18">
        <v>2793.09</v>
      </c>
      <c r="H8" s="18">
        <v>2839.09</v>
      </c>
      <c r="I8" s="18">
        <v>2873.18</v>
      </c>
      <c r="J8" s="18">
        <v>2905.09</v>
      </c>
      <c r="K8" s="18">
        <v>2934.95</v>
      </c>
      <c r="L8" s="18">
        <v>2962.84</v>
      </c>
      <c r="M8" s="18">
        <v>2998.52</v>
      </c>
      <c r="N8" s="18">
        <v>3022.83</v>
      </c>
      <c r="O8" s="18">
        <v>3045.51</v>
      </c>
      <c r="P8" s="18">
        <v>3066.64</v>
      </c>
      <c r="Q8" s="18">
        <v>3086.32</v>
      </c>
      <c r="R8" s="18">
        <v>3109.23</v>
      </c>
      <c r="S8" s="18">
        <v>3121.58</v>
      </c>
      <c r="T8" s="18">
        <v>3133.06</v>
      </c>
      <c r="U8" s="18">
        <v>3143.71</v>
      </c>
      <c r="V8" s="18">
        <v>3153.59</v>
      </c>
      <c r="W8" s="18">
        <v>3172.38</v>
      </c>
      <c r="X8" s="18">
        <v>3180.89</v>
      </c>
      <c r="Y8" s="18">
        <v>3188.78</v>
      </c>
      <c r="Z8" s="18">
        <v>3196.09</v>
      </c>
      <c r="AA8" s="18">
        <v>3202.89</v>
      </c>
      <c r="AB8" s="18">
        <v>3218.8</v>
      </c>
      <c r="AC8" s="18">
        <v>3224.62</v>
      </c>
      <c r="AD8" s="18">
        <v>3230.03</v>
      </c>
      <c r="AE8" s="18">
        <v>3235.03</v>
      </c>
      <c r="AF8" s="18">
        <v>3239.68</v>
      </c>
      <c r="AG8" s="18">
        <v>3253.53</v>
      </c>
      <c r="AH8" s="18">
        <v>3257.5</v>
      </c>
      <c r="AI8" s="18">
        <v>3261.18</v>
      </c>
      <c r="AJ8" s="18">
        <v>3264.6</v>
      </c>
      <c r="AK8" s="18">
        <v>3267.77</v>
      </c>
      <c r="AL8" s="18">
        <v>3267.77</v>
      </c>
      <c r="AM8" s="18">
        <v>3267.77</v>
      </c>
      <c r="AN8" s="18">
        <v>3267.77</v>
      </c>
      <c r="AO8" s="18">
        <v>3267.77</v>
      </c>
      <c r="AP8" s="18">
        <v>3267.77</v>
      </c>
      <c r="AQ8" s="18">
        <v>3267.77</v>
      </c>
      <c r="AR8" s="18">
        <v>3267.77</v>
      </c>
      <c r="AS8" s="18">
        <v>3267.77</v>
      </c>
      <c r="AT8" s="18">
        <v>3267.77</v>
      </c>
      <c r="AU8" s="18">
        <v>3267.77</v>
      </c>
      <c r="AV8" s="18">
        <v>3267.77</v>
      </c>
      <c r="AW8" s="18">
        <v>3267.77</v>
      </c>
      <c r="AX8" s="19">
        <v>3</v>
      </c>
      <c r="AY8" s="19"/>
    </row>
    <row r="9" spans="1:51" ht="15.6" x14ac:dyDescent="0.25">
      <c r="A9" s="17">
        <v>7</v>
      </c>
      <c r="B9" s="18">
        <v>2615.37</v>
      </c>
      <c r="C9" s="18">
        <v>2678.08</v>
      </c>
      <c r="D9" s="18">
        <v>2728.19</v>
      </c>
      <c r="E9" s="18">
        <v>2775.41</v>
      </c>
      <c r="F9" s="18">
        <v>2819.84</v>
      </c>
      <c r="G9" s="18">
        <v>2861.61</v>
      </c>
      <c r="H9" s="18">
        <v>2910.43</v>
      </c>
      <c r="I9" s="18">
        <v>2947.2</v>
      </c>
      <c r="J9" s="18">
        <v>2981.63</v>
      </c>
      <c r="K9" s="18">
        <v>3013.87</v>
      </c>
      <c r="L9" s="18">
        <v>3044.01</v>
      </c>
      <c r="M9" s="18">
        <v>3081.78</v>
      </c>
      <c r="N9" s="18">
        <v>3108.08</v>
      </c>
      <c r="O9" s="18">
        <v>3132.6</v>
      </c>
      <c r="P9" s="18">
        <v>3155.47</v>
      </c>
      <c r="Q9" s="18">
        <v>3176.78</v>
      </c>
      <c r="R9" s="18">
        <v>3201.07</v>
      </c>
      <c r="S9" s="18">
        <v>3214.7</v>
      </c>
      <c r="T9" s="18">
        <v>3227.35</v>
      </c>
      <c r="U9" s="18">
        <v>3239.11</v>
      </c>
      <c r="V9" s="18">
        <v>3250.02</v>
      </c>
      <c r="W9" s="18">
        <v>3269.77</v>
      </c>
      <c r="X9" s="18">
        <v>3279.18</v>
      </c>
      <c r="Y9" s="18">
        <v>3287.9</v>
      </c>
      <c r="Z9" s="18">
        <v>3295.99</v>
      </c>
      <c r="AA9" s="18">
        <v>3303.49</v>
      </c>
      <c r="AB9" s="18">
        <v>3320.06</v>
      </c>
      <c r="AC9" s="18">
        <v>3326.51</v>
      </c>
      <c r="AD9" s="18">
        <v>3332.49</v>
      </c>
      <c r="AE9" s="18">
        <v>3338.02</v>
      </c>
      <c r="AF9" s="18">
        <v>3343.15</v>
      </c>
      <c r="AG9" s="18">
        <v>3357.45</v>
      </c>
      <c r="AH9" s="18">
        <v>3361.86</v>
      </c>
      <c r="AI9" s="18">
        <v>3365.94</v>
      </c>
      <c r="AJ9" s="18">
        <v>3369.71</v>
      </c>
      <c r="AK9" s="18">
        <v>3373.21</v>
      </c>
      <c r="AL9" s="18">
        <v>3373.21</v>
      </c>
      <c r="AM9" s="18">
        <v>3373.21</v>
      </c>
      <c r="AN9" s="18">
        <v>3373.21</v>
      </c>
      <c r="AO9" s="18">
        <v>3373.21</v>
      </c>
      <c r="AP9" s="18">
        <v>3373.21</v>
      </c>
      <c r="AQ9" s="18">
        <v>3373.21</v>
      </c>
      <c r="AR9" s="18">
        <v>3373.21</v>
      </c>
      <c r="AS9" s="18">
        <v>3373.21</v>
      </c>
      <c r="AT9" s="18">
        <v>3373.21</v>
      </c>
      <c r="AU9" s="18">
        <v>3373.21</v>
      </c>
      <c r="AV9" s="18">
        <v>3373.21</v>
      </c>
      <c r="AW9" s="18">
        <v>3373.21</v>
      </c>
      <c r="AX9" s="19">
        <v>4</v>
      </c>
      <c r="AY9" s="19"/>
    </row>
    <row r="10" spans="1:51" ht="15.6" x14ac:dyDescent="0.25">
      <c r="A10" s="17">
        <v>8</v>
      </c>
      <c r="B10" s="18">
        <v>2674.81</v>
      </c>
      <c r="C10" s="18">
        <v>2740.6</v>
      </c>
      <c r="D10" s="18">
        <v>2793.65</v>
      </c>
      <c r="E10" s="18">
        <v>2843.67</v>
      </c>
      <c r="F10" s="18">
        <v>2890.77</v>
      </c>
      <c r="G10" s="18">
        <v>2935.07</v>
      </c>
      <c r="H10" s="18">
        <v>2986.29</v>
      </c>
      <c r="I10" s="18">
        <v>3025.32</v>
      </c>
      <c r="J10" s="18">
        <v>3061.9</v>
      </c>
      <c r="K10" s="18">
        <v>3096.15</v>
      </c>
      <c r="L10" s="18">
        <v>3128.18</v>
      </c>
      <c r="M10" s="18">
        <v>3167.75</v>
      </c>
      <c r="N10" s="18">
        <v>3195.71</v>
      </c>
      <c r="O10" s="18">
        <v>3221.8</v>
      </c>
      <c r="P10" s="18">
        <v>3246.14</v>
      </c>
      <c r="Q10" s="18">
        <v>3268.82</v>
      </c>
      <c r="R10" s="18">
        <v>3299.57</v>
      </c>
      <c r="S10" s="18">
        <v>3319.24</v>
      </c>
      <c r="T10" s="18">
        <v>3337.54</v>
      </c>
      <c r="U10" s="18">
        <v>3354.58</v>
      </c>
      <c r="V10" s="18">
        <v>3370.41</v>
      </c>
      <c r="W10" s="18">
        <v>3394.74</v>
      </c>
      <c r="X10" s="18">
        <v>3408.41</v>
      </c>
      <c r="Y10" s="18">
        <v>3421.12</v>
      </c>
      <c r="Z10" s="18">
        <v>3432.9</v>
      </c>
      <c r="AA10" s="18">
        <v>3443.84</v>
      </c>
      <c r="AB10" s="18">
        <v>3463.62</v>
      </c>
      <c r="AC10" s="18">
        <v>3473.04</v>
      </c>
      <c r="AD10" s="18">
        <v>3481.79</v>
      </c>
      <c r="AE10" s="18">
        <v>3489.89</v>
      </c>
      <c r="AF10" s="18">
        <v>3497.4</v>
      </c>
      <c r="AG10" s="18">
        <v>3513.93</v>
      </c>
      <c r="AH10" s="18">
        <v>3520.39</v>
      </c>
      <c r="AI10" s="18">
        <v>3526.36</v>
      </c>
      <c r="AJ10" s="18">
        <v>3531.92</v>
      </c>
      <c r="AK10" s="18">
        <v>3537.05</v>
      </c>
      <c r="AL10" s="18">
        <v>3537.05</v>
      </c>
      <c r="AM10" s="18">
        <v>3537.05</v>
      </c>
      <c r="AN10" s="18">
        <v>3537.05</v>
      </c>
      <c r="AO10" s="18">
        <v>3537.05</v>
      </c>
      <c r="AP10" s="18">
        <v>3537.05</v>
      </c>
      <c r="AQ10" s="18">
        <v>3537.05</v>
      </c>
      <c r="AR10" s="18">
        <v>3537.05</v>
      </c>
      <c r="AS10" s="18">
        <v>3537.05</v>
      </c>
      <c r="AT10" s="18">
        <v>3537.05</v>
      </c>
      <c r="AU10" s="18">
        <v>3537.05</v>
      </c>
      <c r="AV10" s="18">
        <v>3537.05</v>
      </c>
      <c r="AW10" s="18">
        <v>3537.05</v>
      </c>
      <c r="AX10" s="19">
        <v>5</v>
      </c>
      <c r="AY10" s="19"/>
    </row>
    <row r="11" spans="1:51" ht="15.6" x14ac:dyDescent="0.25">
      <c r="A11" s="17">
        <v>9</v>
      </c>
      <c r="B11" s="18">
        <v>2749.1</v>
      </c>
      <c r="C11" s="18">
        <v>2816.46</v>
      </c>
      <c r="D11" s="18">
        <v>2870.98</v>
      </c>
      <c r="E11" s="18">
        <v>2922.39</v>
      </c>
      <c r="F11" s="18">
        <v>2970.8</v>
      </c>
      <c r="G11" s="18">
        <v>3016.34</v>
      </c>
      <c r="H11" s="18">
        <v>3068.71</v>
      </c>
      <c r="I11" s="18">
        <v>3108.82</v>
      </c>
      <c r="J11" s="18">
        <v>3146.43</v>
      </c>
      <c r="K11" s="18">
        <v>3181.62</v>
      </c>
      <c r="L11" s="18">
        <v>3214.54</v>
      </c>
      <c r="M11" s="18">
        <v>3254.93</v>
      </c>
      <c r="N11" s="18">
        <v>3283.67</v>
      </c>
      <c r="O11" s="18">
        <v>3310.49</v>
      </c>
      <c r="P11" s="18">
        <v>3335.5</v>
      </c>
      <c r="Q11" s="18">
        <v>3358.81</v>
      </c>
      <c r="R11" s="18">
        <v>3386.02</v>
      </c>
      <c r="S11" s="18">
        <v>3402.37</v>
      </c>
      <c r="T11" s="18">
        <v>3417.56</v>
      </c>
      <c r="U11" s="18">
        <v>3431.68</v>
      </c>
      <c r="V11" s="18">
        <v>3444.79</v>
      </c>
      <c r="W11" s="18">
        <v>3466.59</v>
      </c>
      <c r="X11" s="18">
        <v>3477.9</v>
      </c>
      <c r="Y11" s="18">
        <v>3488.39</v>
      </c>
      <c r="Z11" s="18">
        <v>3498.13</v>
      </c>
      <c r="AA11" s="18">
        <v>3507.15</v>
      </c>
      <c r="AB11" s="18">
        <v>3525.15</v>
      </c>
      <c r="AC11" s="18">
        <v>3532.92</v>
      </c>
      <c r="AD11" s="18">
        <v>3540.11</v>
      </c>
      <c r="AE11" s="18">
        <v>3546.79</v>
      </c>
      <c r="AF11" s="18">
        <v>3552.98</v>
      </c>
      <c r="AG11" s="18">
        <v>3568.26</v>
      </c>
      <c r="AH11" s="18">
        <v>3573.56</v>
      </c>
      <c r="AI11" s="18">
        <v>3578.48</v>
      </c>
      <c r="AJ11" s="18">
        <v>3583.05</v>
      </c>
      <c r="AK11" s="18">
        <v>3587.26</v>
      </c>
      <c r="AL11" s="18">
        <v>3587.26</v>
      </c>
      <c r="AM11" s="18">
        <v>3587.26</v>
      </c>
      <c r="AN11" s="18">
        <v>3587.26</v>
      </c>
      <c r="AO11" s="18">
        <v>3587.26</v>
      </c>
      <c r="AP11" s="18">
        <v>3587.26</v>
      </c>
      <c r="AQ11" s="18">
        <v>3587.26</v>
      </c>
      <c r="AR11" s="18">
        <v>3587.26</v>
      </c>
      <c r="AS11" s="18">
        <v>3587.26</v>
      </c>
      <c r="AT11" s="18">
        <v>3587.26</v>
      </c>
      <c r="AU11" s="18">
        <v>3587.26</v>
      </c>
      <c r="AV11" s="18">
        <v>3587.26</v>
      </c>
      <c r="AW11" s="18">
        <v>3587.26</v>
      </c>
      <c r="AX11" s="19">
        <v>6</v>
      </c>
      <c r="AY11" s="19"/>
    </row>
    <row r="12" spans="1:51" ht="15.6" x14ac:dyDescent="0.25">
      <c r="A12" s="17">
        <v>10</v>
      </c>
      <c r="B12" s="18">
        <v>2838.27</v>
      </c>
      <c r="C12" s="18">
        <v>2907.49</v>
      </c>
      <c r="D12" s="18">
        <v>2963.78</v>
      </c>
      <c r="E12" s="18">
        <v>3016.87</v>
      </c>
      <c r="F12" s="18">
        <v>3066.85</v>
      </c>
      <c r="G12" s="18">
        <v>3113.85</v>
      </c>
      <c r="H12" s="18">
        <v>3167.62</v>
      </c>
      <c r="I12" s="18">
        <v>3209.02</v>
      </c>
      <c r="J12" s="18">
        <v>3247.84</v>
      </c>
      <c r="K12" s="18">
        <v>3284.18</v>
      </c>
      <c r="L12" s="18">
        <v>3318.17</v>
      </c>
      <c r="M12" s="18">
        <v>3359.57</v>
      </c>
      <c r="N12" s="18">
        <v>3389.23</v>
      </c>
      <c r="O12" s="18">
        <v>3416.92</v>
      </c>
      <c r="P12" s="18">
        <v>3442.75</v>
      </c>
      <c r="Q12" s="18">
        <v>3466.81</v>
      </c>
      <c r="R12" s="18">
        <v>3494.59</v>
      </c>
      <c r="S12" s="18">
        <v>3511.47</v>
      </c>
      <c r="T12" s="18">
        <v>3527.16</v>
      </c>
      <c r="U12" s="18">
        <v>3541.74</v>
      </c>
      <c r="V12" s="18">
        <v>3555.27</v>
      </c>
      <c r="W12" s="18">
        <v>3577.47</v>
      </c>
      <c r="X12" s="18">
        <v>3589.13</v>
      </c>
      <c r="Y12" s="18">
        <v>3599.97</v>
      </c>
      <c r="Z12" s="18">
        <v>3610.02</v>
      </c>
      <c r="AA12" s="18">
        <v>3619.34</v>
      </c>
      <c r="AB12" s="18">
        <v>3637.61</v>
      </c>
      <c r="AC12" s="18">
        <v>3645.62</v>
      </c>
      <c r="AD12" s="18">
        <v>3653.06</v>
      </c>
      <c r="AE12" s="18">
        <v>3659.95</v>
      </c>
      <c r="AF12" s="18">
        <v>3666.34</v>
      </c>
      <c r="AG12" s="18">
        <v>3681.8</v>
      </c>
      <c r="AH12" s="18">
        <v>3687.29</v>
      </c>
      <c r="AI12" s="18">
        <v>3692.37</v>
      </c>
      <c r="AJ12" s="18">
        <v>3697.07</v>
      </c>
      <c r="AK12" s="18">
        <v>3701.42</v>
      </c>
      <c r="AL12" s="18">
        <v>3701.42</v>
      </c>
      <c r="AM12" s="18">
        <v>3701.42</v>
      </c>
      <c r="AN12" s="18">
        <v>3701.42</v>
      </c>
      <c r="AO12" s="18">
        <v>3701.42</v>
      </c>
      <c r="AP12" s="18">
        <v>3701.42</v>
      </c>
      <c r="AQ12" s="18">
        <v>3701.42</v>
      </c>
      <c r="AR12" s="18">
        <v>3701.42</v>
      </c>
      <c r="AS12" s="18">
        <v>3701.42</v>
      </c>
      <c r="AT12" s="18">
        <v>3701.42</v>
      </c>
      <c r="AU12" s="18">
        <v>3701.42</v>
      </c>
      <c r="AV12" s="18">
        <v>3701.42</v>
      </c>
      <c r="AW12" s="18">
        <v>3701.42</v>
      </c>
      <c r="AX12" s="19">
        <v>7</v>
      </c>
      <c r="AY12" s="19"/>
    </row>
    <row r="13" spans="1:51" ht="15.6" x14ac:dyDescent="0.25">
      <c r="A13" s="17">
        <v>11</v>
      </c>
      <c r="B13" s="18">
        <v>2949.72</v>
      </c>
      <c r="C13" s="18">
        <v>3011.65</v>
      </c>
      <c r="D13" s="18">
        <v>3070.16</v>
      </c>
      <c r="E13" s="18">
        <v>3125.33</v>
      </c>
      <c r="F13" s="18">
        <v>3177.28</v>
      </c>
      <c r="G13" s="18">
        <v>3226.11</v>
      </c>
      <c r="H13" s="18">
        <v>3271.99</v>
      </c>
      <c r="I13" s="18">
        <v>3315.03</v>
      </c>
      <c r="J13" s="18">
        <v>3355.37</v>
      </c>
      <c r="K13" s="18">
        <v>3393.13</v>
      </c>
      <c r="L13" s="18">
        <v>3428.47</v>
      </c>
      <c r="M13" s="18">
        <v>3461.48</v>
      </c>
      <c r="N13" s="18">
        <v>3492.32</v>
      </c>
      <c r="O13" s="18">
        <v>3521.1</v>
      </c>
      <c r="P13" s="18">
        <v>3547.92</v>
      </c>
      <c r="Q13" s="18">
        <v>3572.94</v>
      </c>
      <c r="R13" s="18">
        <v>3591.81</v>
      </c>
      <c r="S13" s="18">
        <v>3609.35</v>
      </c>
      <c r="T13" s="18">
        <v>3625.66</v>
      </c>
      <c r="U13" s="18">
        <v>3640.8</v>
      </c>
      <c r="V13" s="18">
        <v>3654.87</v>
      </c>
      <c r="W13" s="18">
        <v>3667.93</v>
      </c>
      <c r="X13" s="18">
        <v>3680.07</v>
      </c>
      <c r="Y13" s="18">
        <v>3691.33</v>
      </c>
      <c r="Z13" s="18">
        <v>3701.76</v>
      </c>
      <c r="AA13" s="18">
        <v>3711.46</v>
      </c>
      <c r="AB13" s="18">
        <v>3720.45</v>
      </c>
      <c r="AC13" s="18">
        <v>3728.78</v>
      </c>
      <c r="AD13" s="18">
        <v>3736.49</v>
      </c>
      <c r="AE13" s="18">
        <v>3743.66</v>
      </c>
      <c r="AF13" s="18">
        <v>3750.3</v>
      </c>
      <c r="AG13" s="18">
        <v>3756.44</v>
      </c>
      <c r="AH13" s="18">
        <v>3762.13</v>
      </c>
      <c r="AI13" s="18">
        <v>3767.41</v>
      </c>
      <c r="AJ13" s="18">
        <v>3772.31</v>
      </c>
      <c r="AK13" s="18">
        <v>3776.83</v>
      </c>
      <c r="AL13" s="18">
        <v>3776.83</v>
      </c>
      <c r="AM13" s="18">
        <v>3776.83</v>
      </c>
      <c r="AN13" s="18">
        <v>3776.83</v>
      </c>
      <c r="AO13" s="18">
        <v>3776.83</v>
      </c>
      <c r="AP13" s="18">
        <v>3776.83</v>
      </c>
      <c r="AQ13" s="18">
        <v>3776.83</v>
      </c>
      <c r="AR13" s="18">
        <v>3776.83</v>
      </c>
      <c r="AS13" s="18">
        <v>3776.83</v>
      </c>
      <c r="AT13" s="18">
        <v>3776.83</v>
      </c>
      <c r="AU13" s="18">
        <v>3776.83</v>
      </c>
      <c r="AV13" s="18">
        <v>3776.83</v>
      </c>
      <c r="AW13" s="18">
        <v>3776.83</v>
      </c>
      <c r="AX13" s="19">
        <v>8</v>
      </c>
      <c r="AY13" s="19"/>
    </row>
    <row r="14" spans="1:51" ht="15.6" x14ac:dyDescent="0.25">
      <c r="A14" s="17">
        <v>12</v>
      </c>
      <c r="B14" s="18">
        <v>3083.46</v>
      </c>
      <c r="C14" s="18">
        <v>3160.55</v>
      </c>
      <c r="D14" s="18">
        <v>3233.63</v>
      </c>
      <c r="E14" s="18">
        <v>3302.8</v>
      </c>
      <c r="F14" s="18">
        <v>3368.14</v>
      </c>
      <c r="G14" s="18">
        <v>3429.79</v>
      </c>
      <c r="H14" s="18">
        <v>3487.86</v>
      </c>
      <c r="I14" s="18">
        <v>3542.47</v>
      </c>
      <c r="J14" s="18">
        <v>3593.79</v>
      </c>
      <c r="K14" s="18">
        <v>3641.95</v>
      </c>
      <c r="L14" s="18">
        <v>3687.09</v>
      </c>
      <c r="M14" s="18">
        <v>3729.36</v>
      </c>
      <c r="N14" s="18">
        <v>3768.9</v>
      </c>
      <c r="O14" s="18">
        <v>3805.87</v>
      </c>
      <c r="P14" s="18">
        <v>3840.4</v>
      </c>
      <c r="Q14" s="18">
        <v>3872.64</v>
      </c>
      <c r="R14" s="18">
        <v>3915.93</v>
      </c>
      <c r="S14" s="18">
        <v>3956.43</v>
      </c>
      <c r="T14" s="18">
        <v>3994.27</v>
      </c>
      <c r="U14" s="18">
        <v>4029.62</v>
      </c>
      <c r="V14" s="18">
        <v>4062.6</v>
      </c>
      <c r="W14" s="18">
        <v>4093.01</v>
      </c>
      <c r="X14" s="18">
        <v>4121.12</v>
      </c>
      <c r="Y14" s="18">
        <v>4147.28</v>
      </c>
      <c r="Z14" s="18">
        <v>4171.6499999999996</v>
      </c>
      <c r="AA14" s="18">
        <v>4194.33</v>
      </c>
      <c r="AB14" s="18">
        <v>4215.43</v>
      </c>
      <c r="AC14" s="18">
        <v>4235.04</v>
      </c>
      <c r="AD14" s="18">
        <v>4253.28</v>
      </c>
      <c r="AE14" s="18">
        <v>4270.21</v>
      </c>
      <c r="AF14" s="18">
        <v>4285.93</v>
      </c>
      <c r="AG14" s="18">
        <v>4300.54</v>
      </c>
      <c r="AH14" s="18">
        <v>4314.08</v>
      </c>
      <c r="AI14" s="18">
        <v>4326.67</v>
      </c>
      <c r="AJ14" s="18">
        <v>4338.33</v>
      </c>
      <c r="AK14" s="18">
        <v>4349.1499999999996</v>
      </c>
      <c r="AL14" s="18">
        <v>4349.1499999999996</v>
      </c>
      <c r="AM14" s="18">
        <v>4349.1499999999996</v>
      </c>
      <c r="AN14" s="18">
        <v>4349.1499999999996</v>
      </c>
      <c r="AO14" s="18">
        <v>4349.1499999999996</v>
      </c>
      <c r="AP14" s="18">
        <v>4349.1499999999996</v>
      </c>
      <c r="AQ14" s="18">
        <v>4349.1499999999996</v>
      </c>
      <c r="AR14" s="18">
        <v>4349.1499999999996</v>
      </c>
      <c r="AS14" s="18">
        <v>4349.1499999999996</v>
      </c>
      <c r="AT14" s="18">
        <v>4349.1499999999996</v>
      </c>
      <c r="AU14" s="18">
        <v>4349.1499999999996</v>
      </c>
      <c r="AV14" s="18">
        <v>4349.1499999999996</v>
      </c>
      <c r="AW14" s="18">
        <v>4349.1499999999996</v>
      </c>
      <c r="AX14" s="19">
        <v>9</v>
      </c>
      <c r="AY14" s="19"/>
    </row>
    <row r="15" spans="1:51" ht="15.6" x14ac:dyDescent="0.25">
      <c r="A15" s="17">
        <v>13</v>
      </c>
      <c r="B15" s="18">
        <v>3187.48</v>
      </c>
      <c r="C15" s="18">
        <v>3283.1</v>
      </c>
      <c r="D15" s="18">
        <v>3374.21</v>
      </c>
      <c r="E15" s="18">
        <v>3460.81</v>
      </c>
      <c r="F15" s="18">
        <v>3542.99</v>
      </c>
      <c r="G15" s="18">
        <v>3620.8</v>
      </c>
      <c r="H15" s="18">
        <v>3694.36</v>
      </c>
      <c r="I15" s="18">
        <v>3763.78</v>
      </c>
      <c r="J15" s="18">
        <v>3829.22</v>
      </c>
      <c r="K15" s="18">
        <v>3890.78</v>
      </c>
      <c r="L15" s="18">
        <v>3948.64</v>
      </c>
      <c r="M15" s="18">
        <v>4002.97</v>
      </c>
      <c r="N15" s="18">
        <v>4053.91</v>
      </c>
      <c r="O15" s="18">
        <v>4101.1099999999997</v>
      </c>
      <c r="P15" s="18">
        <v>4144.91</v>
      </c>
      <c r="Q15" s="18">
        <v>4185.8500000000004</v>
      </c>
      <c r="R15" s="18">
        <v>4234.29</v>
      </c>
      <c r="S15" s="18">
        <v>4279.6499999999996</v>
      </c>
      <c r="T15" s="18">
        <v>4322.05</v>
      </c>
      <c r="U15" s="18">
        <v>4361.67</v>
      </c>
      <c r="V15" s="18">
        <v>4398.66</v>
      </c>
      <c r="W15" s="18">
        <v>4433.18</v>
      </c>
      <c r="X15" s="18">
        <v>4465.3599999999997</v>
      </c>
      <c r="Y15" s="18">
        <v>4495.33</v>
      </c>
      <c r="Z15" s="18">
        <v>4523.26</v>
      </c>
      <c r="AA15" s="18">
        <v>4549.25</v>
      </c>
      <c r="AB15" s="18">
        <v>4573.4399999999996</v>
      </c>
      <c r="AC15" s="18">
        <v>4595.9399999999996</v>
      </c>
      <c r="AD15" s="18">
        <v>4616.8500000000004</v>
      </c>
      <c r="AE15" s="18">
        <v>4636.2700000000004</v>
      </c>
      <c r="AF15" s="18">
        <v>4654.33</v>
      </c>
      <c r="AG15" s="18">
        <v>4671.1000000000004</v>
      </c>
      <c r="AH15" s="18">
        <v>4686.6499999999996</v>
      </c>
      <c r="AI15" s="18">
        <v>4701.1000000000004</v>
      </c>
      <c r="AJ15" s="18">
        <v>4714.51</v>
      </c>
      <c r="AK15" s="18">
        <v>4726.9399999999996</v>
      </c>
      <c r="AL15" s="18">
        <v>4726.9399999999996</v>
      </c>
      <c r="AM15" s="18">
        <v>4726.9399999999996</v>
      </c>
      <c r="AN15" s="18">
        <v>4726.9399999999996</v>
      </c>
      <c r="AO15" s="18">
        <v>4726.9399999999996</v>
      </c>
      <c r="AP15" s="18">
        <v>4726.9399999999996</v>
      </c>
      <c r="AQ15" s="18">
        <v>4726.9399999999996</v>
      </c>
      <c r="AR15" s="18">
        <v>4726.9399999999996</v>
      </c>
      <c r="AS15" s="18">
        <v>4726.9399999999996</v>
      </c>
      <c r="AT15" s="18">
        <v>4726.9399999999996</v>
      </c>
      <c r="AU15" s="18">
        <v>4726.9399999999996</v>
      </c>
      <c r="AV15" s="18">
        <v>4726.9399999999996</v>
      </c>
      <c r="AW15" s="18">
        <v>4726.9399999999996</v>
      </c>
      <c r="AX15" s="19">
        <v>10</v>
      </c>
      <c r="AY15" s="19"/>
    </row>
    <row r="16" spans="1:51" ht="15.6" x14ac:dyDescent="0.25">
      <c r="A16" s="17" t="s">
        <v>72</v>
      </c>
      <c r="B16" s="18">
        <v>3187.48</v>
      </c>
      <c r="C16" s="18">
        <v>3295.85</v>
      </c>
      <c r="D16" s="18">
        <v>3399.51</v>
      </c>
      <c r="E16" s="18">
        <v>3498.4</v>
      </c>
      <c r="F16" s="18">
        <v>3592.54</v>
      </c>
      <c r="G16" s="18">
        <v>3681.96</v>
      </c>
      <c r="H16" s="18">
        <v>3766.74</v>
      </c>
      <c r="I16" s="18">
        <v>3846.96</v>
      </c>
      <c r="J16" s="18">
        <v>3922.74</v>
      </c>
      <c r="K16" s="18">
        <v>3994.23</v>
      </c>
      <c r="L16" s="18">
        <v>4061.55</v>
      </c>
      <c r="M16" s="18">
        <v>4123.91</v>
      </c>
      <c r="N16" s="18">
        <v>4182.2299999999996</v>
      </c>
      <c r="O16" s="18">
        <v>4236.97</v>
      </c>
      <c r="P16" s="18">
        <v>4288.26</v>
      </c>
      <c r="Q16" s="18">
        <v>4336.3100000000004</v>
      </c>
      <c r="R16" s="18">
        <v>4381.24</v>
      </c>
      <c r="S16" s="18">
        <v>4423.25</v>
      </c>
      <c r="T16" s="18">
        <v>4462.4799999999996</v>
      </c>
      <c r="U16" s="18">
        <v>4499.1099999999997</v>
      </c>
      <c r="V16" s="18">
        <v>4533.2700000000004</v>
      </c>
      <c r="W16" s="18">
        <v>4565.1000000000004</v>
      </c>
      <c r="X16" s="18">
        <v>4594.78</v>
      </c>
      <c r="Y16" s="18">
        <v>4622.3900000000003</v>
      </c>
      <c r="Z16" s="18">
        <v>4648.1000000000004</v>
      </c>
      <c r="AA16" s="18">
        <v>4672.01</v>
      </c>
      <c r="AB16" s="18">
        <v>4694.24</v>
      </c>
      <c r="AC16" s="18">
        <v>4714.92</v>
      </c>
      <c r="AD16" s="18">
        <v>4734.12</v>
      </c>
      <c r="AE16" s="18">
        <v>4751.95</v>
      </c>
      <c r="AF16" s="18">
        <v>4768.51</v>
      </c>
      <c r="AG16" s="18">
        <v>4783.87</v>
      </c>
      <c r="AH16" s="18">
        <v>4798.1499999999996</v>
      </c>
      <c r="AI16" s="18">
        <v>4811.3999999999996</v>
      </c>
      <c r="AJ16" s="18">
        <v>4823.67</v>
      </c>
      <c r="AK16" s="18">
        <v>4835.0600000000004</v>
      </c>
      <c r="AL16" s="18">
        <v>4835.0600000000004</v>
      </c>
      <c r="AM16" s="18">
        <v>4835.0600000000004</v>
      </c>
      <c r="AN16" s="18">
        <v>4835.0600000000004</v>
      </c>
      <c r="AO16" s="18">
        <v>4835.0600000000004</v>
      </c>
      <c r="AP16" s="18">
        <v>4835.0600000000004</v>
      </c>
      <c r="AQ16" s="18">
        <v>4835.0600000000004</v>
      </c>
      <c r="AR16" s="18">
        <v>4835.0600000000004</v>
      </c>
      <c r="AS16" s="18">
        <v>4835.0600000000004</v>
      </c>
      <c r="AT16" s="18">
        <v>4835.0600000000004</v>
      </c>
      <c r="AU16" s="18">
        <v>4835.0600000000004</v>
      </c>
      <c r="AV16" s="18">
        <v>4835.0600000000004</v>
      </c>
      <c r="AW16" s="18">
        <v>4835.0600000000004</v>
      </c>
      <c r="AX16" s="19">
        <v>11</v>
      </c>
      <c r="AY16" s="19"/>
    </row>
    <row r="17" spans="1:51" ht="15.6" x14ac:dyDescent="0.25">
      <c r="A17" s="17">
        <v>14</v>
      </c>
      <c r="B17" s="18">
        <v>3447.52</v>
      </c>
      <c r="C17" s="18">
        <v>3571.64</v>
      </c>
      <c r="D17" s="18">
        <v>3690.58</v>
      </c>
      <c r="E17" s="18">
        <v>3804.25</v>
      </c>
      <c r="F17" s="18">
        <v>3912.65</v>
      </c>
      <c r="G17" s="18">
        <v>4015.77</v>
      </c>
      <c r="H17" s="18">
        <v>4112.91</v>
      </c>
      <c r="I17" s="18">
        <v>4203.8599999999997</v>
      </c>
      <c r="J17" s="18">
        <v>4289.88</v>
      </c>
      <c r="K17" s="18">
        <v>4371.1099999999997</v>
      </c>
      <c r="L17" s="18">
        <v>4447.7</v>
      </c>
      <c r="M17" s="18">
        <v>4519.8</v>
      </c>
      <c r="N17" s="18">
        <v>4587.6000000000004</v>
      </c>
      <c r="O17" s="18">
        <v>4651.28</v>
      </c>
      <c r="P17" s="18">
        <v>4711</v>
      </c>
      <c r="Q17" s="18">
        <v>4766.97</v>
      </c>
      <c r="R17" s="18">
        <v>4825.2</v>
      </c>
      <c r="S17" s="18">
        <v>4879.71</v>
      </c>
      <c r="T17" s="18">
        <v>4930.7299999999996</v>
      </c>
      <c r="U17" s="18">
        <v>4978.41</v>
      </c>
      <c r="V17" s="18">
        <v>5022.97</v>
      </c>
      <c r="W17" s="18">
        <v>5064.54</v>
      </c>
      <c r="X17" s="18">
        <v>5103.34</v>
      </c>
      <c r="Y17" s="18">
        <v>5139.4799999999996</v>
      </c>
      <c r="Z17" s="18">
        <v>5173.17</v>
      </c>
      <c r="AA17" s="18">
        <v>5204.53</v>
      </c>
      <c r="AB17" s="18">
        <v>5233.7299999999996</v>
      </c>
      <c r="AC17" s="18">
        <v>5260.89</v>
      </c>
      <c r="AD17" s="18">
        <v>5286.13</v>
      </c>
      <c r="AE17" s="18">
        <v>5309.6</v>
      </c>
      <c r="AF17" s="18">
        <v>5331.41</v>
      </c>
      <c r="AG17" s="18">
        <v>5351.67</v>
      </c>
      <c r="AH17" s="18">
        <v>5370.47</v>
      </c>
      <c r="AI17" s="18">
        <v>5387.94</v>
      </c>
      <c r="AJ17" s="18">
        <v>5404.14</v>
      </c>
      <c r="AK17" s="18">
        <v>5419.17</v>
      </c>
      <c r="AL17" s="18">
        <v>5419.17</v>
      </c>
      <c r="AM17" s="18">
        <v>5419.17</v>
      </c>
      <c r="AN17" s="18">
        <v>5419.17</v>
      </c>
      <c r="AO17" s="18">
        <v>5419.17</v>
      </c>
      <c r="AP17" s="18">
        <v>5419.17</v>
      </c>
      <c r="AQ17" s="18">
        <v>5419.17</v>
      </c>
      <c r="AR17" s="18">
        <v>5419.17</v>
      </c>
      <c r="AS17" s="18">
        <v>5419.17</v>
      </c>
      <c r="AT17" s="18">
        <v>5419.17</v>
      </c>
      <c r="AU17" s="18">
        <v>5419.17</v>
      </c>
      <c r="AV17" s="18">
        <v>5419.17</v>
      </c>
      <c r="AW17" s="18">
        <v>5419.17</v>
      </c>
      <c r="AX17" s="19">
        <v>12</v>
      </c>
      <c r="AY17" s="19"/>
    </row>
    <row r="18" spans="1:51" ht="15.6" x14ac:dyDescent="0.25">
      <c r="A18" s="17">
        <v>15</v>
      </c>
      <c r="B18" s="18">
        <v>3692.71</v>
      </c>
      <c r="C18" s="18">
        <v>3825.65</v>
      </c>
      <c r="D18" s="18">
        <v>3953.05</v>
      </c>
      <c r="E18" s="18">
        <v>4074.81</v>
      </c>
      <c r="F18" s="18">
        <v>4188.66</v>
      </c>
      <c r="G18" s="18">
        <v>4296.9399999999996</v>
      </c>
      <c r="H18" s="18">
        <v>4399.74</v>
      </c>
      <c r="I18" s="18">
        <v>4497.1499999999996</v>
      </c>
      <c r="J18" s="18">
        <v>4589.3</v>
      </c>
      <c r="K18" s="18">
        <v>4676.29</v>
      </c>
      <c r="L18" s="18">
        <v>4758.33</v>
      </c>
      <c r="M18" s="18">
        <v>4835.5600000000004</v>
      </c>
      <c r="N18" s="18">
        <v>4908.18</v>
      </c>
      <c r="O18" s="18">
        <v>4976.38</v>
      </c>
      <c r="P18" s="18">
        <v>5040.3599999999997</v>
      </c>
      <c r="Q18" s="18">
        <v>5100.3</v>
      </c>
      <c r="R18" s="18">
        <v>5162.68</v>
      </c>
      <c r="S18" s="18">
        <v>5221.08</v>
      </c>
      <c r="T18" s="18">
        <v>5275.72</v>
      </c>
      <c r="U18" s="18">
        <v>5326.8</v>
      </c>
      <c r="V18" s="18">
        <v>5374.51</v>
      </c>
      <c r="W18" s="18">
        <v>5419.05</v>
      </c>
      <c r="X18" s="18">
        <v>5460.59</v>
      </c>
      <c r="Y18" s="18">
        <v>5499.32</v>
      </c>
      <c r="Z18" s="18">
        <v>5535.39</v>
      </c>
      <c r="AA18" s="18">
        <v>5568.99</v>
      </c>
      <c r="AB18" s="18">
        <v>5600.26</v>
      </c>
      <c r="AC18" s="18">
        <v>5629.36</v>
      </c>
      <c r="AD18" s="18">
        <v>5656.39</v>
      </c>
      <c r="AE18" s="18">
        <v>5681.53</v>
      </c>
      <c r="AF18" s="18">
        <v>5704.9</v>
      </c>
      <c r="AG18" s="18">
        <v>5726.59</v>
      </c>
      <c r="AH18" s="18">
        <v>5746.74</v>
      </c>
      <c r="AI18" s="18">
        <v>5765.45</v>
      </c>
      <c r="AJ18" s="18">
        <v>5782.81</v>
      </c>
      <c r="AK18" s="18">
        <v>5798.91</v>
      </c>
      <c r="AL18" s="18">
        <v>5798.91</v>
      </c>
      <c r="AM18" s="18">
        <v>5798.91</v>
      </c>
      <c r="AN18" s="18">
        <v>5798.91</v>
      </c>
      <c r="AO18" s="18">
        <v>5798.91</v>
      </c>
      <c r="AP18" s="18">
        <v>5798.91</v>
      </c>
      <c r="AQ18" s="18">
        <v>5798.91</v>
      </c>
      <c r="AR18" s="18">
        <v>5798.91</v>
      </c>
      <c r="AS18" s="18">
        <v>5798.91</v>
      </c>
      <c r="AT18" s="18">
        <v>5798.91</v>
      </c>
      <c r="AU18" s="18">
        <v>5798.91</v>
      </c>
      <c r="AV18" s="18">
        <v>5798.91</v>
      </c>
      <c r="AW18" s="18">
        <v>5798.91</v>
      </c>
      <c r="AX18" s="19">
        <v>13</v>
      </c>
      <c r="AY18" s="19"/>
    </row>
    <row r="19" spans="1:51" ht="15.6" x14ac:dyDescent="0.25">
      <c r="A19" s="17">
        <v>16</v>
      </c>
      <c r="B19" s="18">
        <v>4027.06</v>
      </c>
      <c r="C19" s="18">
        <v>4174.1099999999997</v>
      </c>
      <c r="D19" s="18">
        <v>4314.22</v>
      </c>
      <c r="E19" s="18">
        <v>4448.2700000000004</v>
      </c>
      <c r="F19" s="18">
        <v>4576.2</v>
      </c>
      <c r="G19" s="18">
        <v>4697.97</v>
      </c>
      <c r="H19" s="18">
        <v>4813.68</v>
      </c>
      <c r="I19" s="18">
        <v>4923.3999999999996</v>
      </c>
      <c r="J19" s="18">
        <v>5027.2299999999996</v>
      </c>
      <c r="K19" s="18">
        <v>5125.33</v>
      </c>
      <c r="L19" s="18">
        <v>5217.88</v>
      </c>
      <c r="M19" s="18">
        <v>5305.06</v>
      </c>
      <c r="N19" s="18">
        <v>5387.07</v>
      </c>
      <c r="O19" s="18">
        <v>5464.12</v>
      </c>
      <c r="P19" s="18">
        <v>5536.42</v>
      </c>
      <c r="Q19" s="18">
        <v>5604.21</v>
      </c>
      <c r="R19" s="18">
        <v>5676.25</v>
      </c>
      <c r="S19" s="18">
        <v>5743.77</v>
      </c>
      <c r="T19" s="18">
        <v>5806.97</v>
      </c>
      <c r="U19" s="18">
        <v>5866.09</v>
      </c>
      <c r="V19" s="18">
        <v>5921.34</v>
      </c>
      <c r="W19" s="18">
        <v>5972.93</v>
      </c>
      <c r="X19" s="18">
        <v>6021.08</v>
      </c>
      <c r="Y19" s="18">
        <v>6065.98</v>
      </c>
      <c r="Z19" s="18">
        <v>6107.82</v>
      </c>
      <c r="AA19" s="18">
        <v>6146.8</v>
      </c>
      <c r="AB19" s="18">
        <v>6183.08</v>
      </c>
      <c r="AC19" s="18">
        <v>6216.85</v>
      </c>
      <c r="AD19" s="18">
        <v>6248.25</v>
      </c>
      <c r="AE19" s="18">
        <v>6277.46</v>
      </c>
      <c r="AF19" s="18">
        <v>6304.6</v>
      </c>
      <c r="AG19" s="18">
        <v>6329.81</v>
      </c>
      <c r="AH19" s="18">
        <v>6353.22</v>
      </c>
      <c r="AI19" s="18">
        <v>6374.97</v>
      </c>
      <c r="AJ19" s="18">
        <v>6395.15</v>
      </c>
      <c r="AK19" s="18">
        <v>6413.88</v>
      </c>
      <c r="AL19" s="18">
        <v>6413.88</v>
      </c>
      <c r="AM19" s="18">
        <v>6413.88</v>
      </c>
      <c r="AN19" s="18">
        <v>6413.88</v>
      </c>
      <c r="AO19" s="18">
        <v>6413.88</v>
      </c>
      <c r="AP19" s="18">
        <v>6413.88</v>
      </c>
      <c r="AQ19" s="18">
        <v>6413.88</v>
      </c>
      <c r="AR19" s="18">
        <v>6413.88</v>
      </c>
      <c r="AS19" s="18">
        <v>6413.88</v>
      </c>
      <c r="AT19" s="18">
        <v>6413.88</v>
      </c>
      <c r="AU19" s="18">
        <v>6413.88</v>
      </c>
      <c r="AV19" s="18">
        <v>6413.88</v>
      </c>
      <c r="AW19" s="18">
        <v>6413.88</v>
      </c>
      <c r="AX19" s="19">
        <v>14</v>
      </c>
      <c r="AY19" s="19"/>
    </row>
    <row r="20" spans="1:51" ht="15.6" x14ac:dyDescent="0.25">
      <c r="A20" s="17">
        <v>17</v>
      </c>
      <c r="B20" s="18">
        <v>4348.53</v>
      </c>
      <c r="C20" s="18">
        <v>4497.92</v>
      </c>
      <c r="D20" s="18">
        <v>4640.95</v>
      </c>
      <c r="E20" s="18">
        <v>4777.54</v>
      </c>
      <c r="F20" s="18">
        <v>4907.67</v>
      </c>
      <c r="G20" s="18">
        <v>5031.37</v>
      </c>
      <c r="H20" s="18">
        <v>5148.7299999999996</v>
      </c>
      <c r="I20" s="18">
        <v>5259.84</v>
      </c>
      <c r="J20" s="18">
        <v>5364.9</v>
      </c>
      <c r="K20" s="18">
        <v>5464.02</v>
      </c>
      <c r="L20" s="18">
        <v>5557.46</v>
      </c>
      <c r="M20" s="18">
        <v>5645.36</v>
      </c>
      <c r="N20" s="18">
        <v>5728</v>
      </c>
      <c r="O20" s="18">
        <v>5805.56</v>
      </c>
      <c r="P20" s="18">
        <v>5878.29</v>
      </c>
      <c r="Q20" s="18">
        <v>5946.42</v>
      </c>
      <c r="R20" s="18">
        <v>6008.36</v>
      </c>
      <c r="S20" s="18">
        <v>6066.27</v>
      </c>
      <c r="T20" s="18">
        <v>6120.34</v>
      </c>
      <c r="U20" s="18">
        <v>6170.83</v>
      </c>
      <c r="V20" s="18">
        <v>6217.89</v>
      </c>
      <c r="W20" s="18">
        <v>6261.79</v>
      </c>
      <c r="X20" s="18">
        <v>6302.68</v>
      </c>
      <c r="Y20" s="18">
        <v>6340.75</v>
      </c>
      <c r="Z20" s="18">
        <v>6376.17</v>
      </c>
      <c r="AA20" s="18">
        <v>6409.13</v>
      </c>
      <c r="AB20" s="18">
        <v>6439.78</v>
      </c>
      <c r="AC20" s="18">
        <v>6468.27</v>
      </c>
      <c r="AD20" s="18">
        <v>6494.72</v>
      </c>
      <c r="AE20" s="18">
        <v>6519.31</v>
      </c>
      <c r="AF20" s="18">
        <v>6542.13</v>
      </c>
      <c r="AG20" s="18">
        <v>6563.32</v>
      </c>
      <c r="AH20" s="18">
        <v>6582.99</v>
      </c>
      <c r="AI20" s="18">
        <v>6601.23</v>
      </c>
      <c r="AJ20" s="18">
        <v>6618.15</v>
      </c>
      <c r="AK20" s="18">
        <v>6633.85</v>
      </c>
      <c r="AL20" s="18">
        <v>6633.85</v>
      </c>
      <c r="AM20" s="18">
        <v>6633.85</v>
      </c>
      <c r="AN20" s="18">
        <v>6633.85</v>
      </c>
      <c r="AO20" s="18">
        <v>6633.85</v>
      </c>
      <c r="AP20" s="18">
        <v>6633.85</v>
      </c>
      <c r="AQ20" s="18">
        <v>6633.85</v>
      </c>
      <c r="AR20" s="18">
        <v>6633.85</v>
      </c>
      <c r="AS20" s="18">
        <v>6633.85</v>
      </c>
      <c r="AT20" s="18">
        <v>6633.85</v>
      </c>
      <c r="AU20" s="18">
        <v>6633.85</v>
      </c>
      <c r="AV20" s="18">
        <v>6633.85</v>
      </c>
      <c r="AW20" s="18">
        <v>6633.85</v>
      </c>
      <c r="AX20" s="19">
        <v>15</v>
      </c>
      <c r="AY20" s="19"/>
    </row>
    <row r="21" spans="1:51" ht="15.6" x14ac:dyDescent="0.25">
      <c r="A21" s="17">
        <v>18</v>
      </c>
      <c r="B21" s="18">
        <v>4771.01</v>
      </c>
      <c r="C21" s="18">
        <v>4935.1899999999996</v>
      </c>
      <c r="D21" s="18">
        <v>5092.37</v>
      </c>
      <c r="E21" s="18">
        <v>5242.49</v>
      </c>
      <c r="F21" s="18">
        <v>5385.5</v>
      </c>
      <c r="G21" s="18">
        <v>5521.43</v>
      </c>
      <c r="H21" s="18">
        <v>5650.42</v>
      </c>
      <c r="I21" s="18">
        <v>5772.52</v>
      </c>
      <c r="J21" s="18">
        <v>5887.97</v>
      </c>
      <c r="K21" s="18">
        <v>5996.93</v>
      </c>
      <c r="L21" s="18">
        <v>6099.59</v>
      </c>
      <c r="M21" s="18">
        <v>6196.2</v>
      </c>
      <c r="N21" s="18">
        <v>6287.02</v>
      </c>
      <c r="O21" s="18">
        <v>6372.25</v>
      </c>
      <c r="P21" s="18">
        <v>6452.18</v>
      </c>
      <c r="Q21" s="18">
        <v>6527.05</v>
      </c>
      <c r="R21" s="18">
        <v>6595.12</v>
      </c>
      <c r="S21" s="18">
        <v>6658.76</v>
      </c>
      <c r="T21" s="18">
        <v>6718.19</v>
      </c>
      <c r="U21" s="18">
        <v>6773.67</v>
      </c>
      <c r="V21" s="18">
        <v>6825.42</v>
      </c>
      <c r="W21" s="18">
        <v>6873.63</v>
      </c>
      <c r="X21" s="18">
        <v>6918.57</v>
      </c>
      <c r="Y21" s="18">
        <v>6960.42</v>
      </c>
      <c r="Z21" s="18">
        <v>6999.35</v>
      </c>
      <c r="AA21" s="18">
        <v>7035.57</v>
      </c>
      <c r="AB21" s="18">
        <v>7069.25</v>
      </c>
      <c r="AC21" s="18">
        <v>7100.55</v>
      </c>
      <c r="AD21" s="18">
        <v>7129.63</v>
      </c>
      <c r="AE21" s="18">
        <v>7156.65</v>
      </c>
      <c r="AF21" s="18">
        <v>7181.74</v>
      </c>
      <c r="AG21" s="18">
        <v>7205.02</v>
      </c>
      <c r="AH21" s="18">
        <v>7226.64</v>
      </c>
      <c r="AI21" s="18">
        <v>7246.68</v>
      </c>
      <c r="AJ21" s="18">
        <v>7265.27</v>
      </c>
      <c r="AK21" s="18">
        <v>7282.53</v>
      </c>
      <c r="AL21" s="18">
        <v>7282.53</v>
      </c>
      <c r="AM21" s="18">
        <v>7282.53</v>
      </c>
      <c r="AN21" s="18">
        <v>7282.53</v>
      </c>
      <c r="AO21" s="18">
        <v>7282.53</v>
      </c>
      <c r="AP21" s="18">
        <v>7282.53</v>
      </c>
      <c r="AQ21" s="18">
        <v>7282.53</v>
      </c>
      <c r="AR21" s="18">
        <v>7282.53</v>
      </c>
      <c r="AS21" s="18">
        <v>7282.53</v>
      </c>
      <c r="AT21" s="18">
        <v>7282.53</v>
      </c>
      <c r="AU21" s="18">
        <v>7282.53</v>
      </c>
      <c r="AV21" s="18">
        <v>7282.53</v>
      </c>
      <c r="AW21" s="18">
        <v>7282.53</v>
      </c>
      <c r="AX21" s="19">
        <v>16</v>
      </c>
      <c r="AY21" s="19"/>
    </row>
    <row r="22" spans="1:51" ht="15.6" x14ac:dyDescent="0.25">
      <c r="A22" s="17">
        <v>19</v>
      </c>
      <c r="B22" s="18">
        <v>5193.49</v>
      </c>
      <c r="C22" s="18">
        <v>5372.46</v>
      </c>
      <c r="D22" s="18">
        <v>5543.8</v>
      </c>
      <c r="E22" s="18">
        <v>5707.43</v>
      </c>
      <c r="F22" s="18">
        <v>5863.32</v>
      </c>
      <c r="G22" s="18">
        <v>6011.51</v>
      </c>
      <c r="H22" s="18">
        <v>6152.08</v>
      </c>
      <c r="I22" s="18">
        <v>6285.2</v>
      </c>
      <c r="J22" s="18">
        <v>6411.04</v>
      </c>
      <c r="K22" s="18">
        <v>6529.81</v>
      </c>
      <c r="L22" s="18">
        <v>6641.72</v>
      </c>
      <c r="M22" s="18">
        <v>6747.05</v>
      </c>
      <c r="N22" s="18">
        <v>6846.03</v>
      </c>
      <c r="O22" s="18">
        <v>6938.95</v>
      </c>
      <c r="P22" s="18">
        <v>7026.07</v>
      </c>
      <c r="Q22" s="18">
        <v>7107.7</v>
      </c>
      <c r="R22" s="18">
        <v>7181.91</v>
      </c>
      <c r="S22" s="18">
        <v>7251.26</v>
      </c>
      <c r="T22" s="18">
        <v>7316.05</v>
      </c>
      <c r="U22" s="18">
        <v>7376.51</v>
      </c>
      <c r="V22" s="18">
        <v>7432.92</v>
      </c>
      <c r="W22" s="18">
        <v>7485.48</v>
      </c>
      <c r="X22" s="18">
        <v>7534.48</v>
      </c>
      <c r="Y22" s="18">
        <v>7580.08</v>
      </c>
      <c r="Z22" s="18">
        <v>7622.51</v>
      </c>
      <c r="AA22" s="18">
        <v>7661.99</v>
      </c>
      <c r="AB22" s="18">
        <v>7698.72</v>
      </c>
      <c r="AC22" s="18">
        <v>7732.84</v>
      </c>
      <c r="AD22" s="18">
        <v>7764.54</v>
      </c>
      <c r="AE22" s="18">
        <v>7793.98</v>
      </c>
      <c r="AF22" s="18">
        <v>7821.32</v>
      </c>
      <c r="AG22" s="18">
        <v>7846.71</v>
      </c>
      <c r="AH22" s="18">
        <v>7870.26</v>
      </c>
      <c r="AI22" s="18">
        <v>7892.13</v>
      </c>
      <c r="AJ22" s="18">
        <v>7912.39</v>
      </c>
      <c r="AK22" s="18">
        <v>7931.21</v>
      </c>
      <c r="AL22" s="18">
        <v>7931.21</v>
      </c>
      <c r="AM22" s="18">
        <v>7931.21</v>
      </c>
      <c r="AN22" s="18">
        <v>7931.21</v>
      </c>
      <c r="AO22" s="18">
        <v>7931.21</v>
      </c>
      <c r="AP22" s="18">
        <v>7931.21</v>
      </c>
      <c r="AQ22" s="18">
        <v>7931.21</v>
      </c>
      <c r="AR22" s="18">
        <v>7931.21</v>
      </c>
      <c r="AS22" s="18">
        <v>7931.21</v>
      </c>
      <c r="AT22" s="18">
        <v>7931.21</v>
      </c>
      <c r="AU22" s="18">
        <v>7931.21</v>
      </c>
      <c r="AV22" s="18">
        <v>7931.21</v>
      </c>
      <c r="AW22" s="18">
        <v>7931.21</v>
      </c>
      <c r="AX22" s="19">
        <v>17</v>
      </c>
      <c r="AY22" s="19"/>
    </row>
    <row r="23" spans="1:51" ht="15.6" x14ac:dyDescent="0.25">
      <c r="A23" s="17">
        <v>20</v>
      </c>
      <c r="B23" s="18">
        <v>5615.98</v>
      </c>
      <c r="C23" s="18">
        <v>5809.73</v>
      </c>
      <c r="D23" s="18">
        <v>5995.23</v>
      </c>
      <c r="E23" s="18">
        <v>6172.38</v>
      </c>
      <c r="F23" s="18">
        <v>6341.13</v>
      </c>
      <c r="G23" s="18">
        <v>6501.57</v>
      </c>
      <c r="H23" s="18">
        <v>6653.76</v>
      </c>
      <c r="I23" s="18">
        <v>6797.88</v>
      </c>
      <c r="J23" s="18">
        <v>6934.13</v>
      </c>
      <c r="K23" s="18">
        <v>7062.7</v>
      </c>
      <c r="L23" s="18">
        <v>7183.87</v>
      </c>
      <c r="M23" s="18">
        <v>7297.89</v>
      </c>
      <c r="N23" s="18">
        <v>7405.05</v>
      </c>
      <c r="O23" s="18">
        <v>7505.63</v>
      </c>
      <c r="P23" s="18">
        <v>7599.96</v>
      </c>
      <c r="Q23" s="18">
        <v>7688.33</v>
      </c>
      <c r="R23" s="18">
        <v>7768.66</v>
      </c>
      <c r="S23" s="18">
        <v>7843.75</v>
      </c>
      <c r="T23" s="18">
        <v>7913.9</v>
      </c>
      <c r="U23" s="18">
        <v>7979.36</v>
      </c>
      <c r="V23" s="18">
        <v>8040.43</v>
      </c>
      <c r="W23" s="18">
        <v>8097.35</v>
      </c>
      <c r="X23" s="18">
        <v>8150.37</v>
      </c>
      <c r="Y23" s="18">
        <v>8199.73</v>
      </c>
      <c r="Z23" s="18">
        <v>8245.7000000000007</v>
      </c>
      <c r="AA23" s="18">
        <v>8288.44</v>
      </c>
      <c r="AB23" s="18">
        <v>8328.17</v>
      </c>
      <c r="AC23" s="18">
        <v>8365.1200000000008</v>
      </c>
      <c r="AD23" s="18">
        <v>8399.44</v>
      </c>
      <c r="AE23" s="18">
        <v>8431.33</v>
      </c>
      <c r="AF23" s="18">
        <v>8460.92</v>
      </c>
      <c r="AG23" s="18">
        <v>8488.41</v>
      </c>
      <c r="AH23" s="18">
        <v>8513.92</v>
      </c>
      <c r="AI23" s="18">
        <v>8537.57</v>
      </c>
      <c r="AJ23" s="18">
        <v>8559.52</v>
      </c>
      <c r="AK23" s="18">
        <v>8579.8799999999992</v>
      </c>
      <c r="AL23" s="18">
        <v>8579.8799999999992</v>
      </c>
      <c r="AM23" s="18">
        <v>8579.8799999999992</v>
      </c>
      <c r="AN23" s="18">
        <v>8579.8799999999992</v>
      </c>
      <c r="AO23" s="18">
        <v>8579.8799999999992</v>
      </c>
      <c r="AP23" s="18">
        <v>8579.8799999999992</v>
      </c>
      <c r="AQ23" s="18">
        <v>8579.8799999999992</v>
      </c>
      <c r="AR23" s="18">
        <v>8579.8799999999992</v>
      </c>
      <c r="AS23" s="18">
        <v>8579.8799999999992</v>
      </c>
      <c r="AT23" s="18">
        <v>8579.8799999999992</v>
      </c>
      <c r="AU23" s="18">
        <v>8579.8799999999992</v>
      </c>
      <c r="AV23" s="18">
        <v>8579.8799999999992</v>
      </c>
      <c r="AW23" s="18">
        <v>8579.8799999999992</v>
      </c>
      <c r="AX23" s="19">
        <v>18</v>
      </c>
      <c r="AY23" s="19"/>
    </row>
    <row r="25" spans="1:51" x14ac:dyDescent="0.25">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51" x14ac:dyDescent="0.25">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51" x14ac:dyDescent="0.25">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51" x14ac:dyDescent="0.25">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51" x14ac:dyDescent="0.25">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51" x14ac:dyDescent="0.25">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51" x14ac:dyDescent="0.25">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51" x14ac:dyDescent="0.2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2:49" x14ac:dyDescent="0.25">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2:49" x14ac:dyDescent="0.25">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2:49" x14ac:dyDescent="0.25">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2:49" x14ac:dyDescent="0.25">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2:49" x14ac:dyDescent="0.25">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2:49" x14ac:dyDescent="0.25">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2:49" x14ac:dyDescent="0.2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2:49" x14ac:dyDescent="0.2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2:49" x14ac:dyDescent="0.25">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2:49" x14ac:dyDescent="0.25">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2:49" x14ac:dyDescent="0.25">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Paramètres</vt:lpstr>
      <vt:lpstr>Barèmes - Base</vt:lpstr>
      <vt:lpstr>Foyer</vt:lpstr>
      <vt:lpstr>Résidence</vt:lpstr>
      <vt:lpstr>Supplément</vt:lpstr>
      <vt:lpstr>Complément</vt:lpstr>
      <vt:lpstr>TPP-QPP</vt:lpstr>
      <vt:lpstr>Match code-catégorie</vt:lpstr>
      <vt:lpstr>Barèmes-cible</vt:lpstr>
      <vt:lpstr>Calculateur barème IFIC </vt:lpstr>
      <vt:lpstr>Autre barème</vt:lpstr>
      <vt:lpstr>baract</vt:lpstr>
      <vt:lpstr>barèmesactuels</vt:lpstr>
      <vt:lpstr>barèmescible</vt:lpstr>
      <vt:lpstr>barsect</vt:lpstr>
      <vt:lpstr>code</vt:lpstr>
      <vt:lpstr>Complement</vt:lpstr>
      <vt:lpstr>CP1_</vt:lpstr>
      <vt:lpstr>CP2_</vt:lpstr>
      <vt:lpstr>Fonctionsdifreg</vt:lpstr>
      <vt:lpstr>Foyer</vt:lpstr>
      <vt:lpstr>niveauformation</vt:lpstr>
      <vt:lpstr>ouinon</vt:lpstr>
      <vt:lpstr>Residence</vt:lpstr>
      <vt:lpstr>secteur</vt:lpstr>
      <vt:lpstr>Supplement</vt:lpstr>
      <vt:lpstr>Table2</vt:lpstr>
      <vt:lpstr>TPPQPP</vt:lpstr>
    </vt:vector>
  </TitlesOfParts>
  <Company>AFOSOC VESOFO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IFIC</dc:creator>
  <cp:lastModifiedBy>Céline Dubois</cp:lastModifiedBy>
  <dcterms:created xsi:type="dcterms:W3CDTF">2018-03-06T17:12:27Z</dcterms:created>
  <dcterms:modified xsi:type="dcterms:W3CDTF">2026-06-30T08:53:28Z</dcterms:modified>
</cp:coreProperties>
</file>